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tadduesseldorf.sharepoint.com/sites/ITAD/Dokumente/Allgemein/ITAD/Emissionen/17.BImSchV_2024/Energieeffizienz/"/>
    </mc:Choice>
  </mc:AlternateContent>
  <xr:revisionPtr revIDLastSave="0" documentId="13_ncr:1_{B2B27414-431E-4459-8C5D-96548954407B}" xr6:coauthVersionLast="47" xr6:coauthVersionMax="47" xr10:uidLastSave="{00000000-0000-0000-0000-000000000000}"/>
  <bookViews>
    <workbookView xWindow="-98" yWindow="-98" windowWidth="21795" windowHeight="13875" firstSheet="1" activeTab="2" xr2:uid="{741C96B1-E574-43BF-9DF9-2822C7AF0CBA}"/>
  </bookViews>
  <sheets>
    <sheet name="Stammdaten" sheetId="1" r:id="rId1"/>
    <sheet name="Max. Stromproduktion" sheetId="5" r:id="rId2"/>
    <sheet name="Max. Wärmeauskopplung" sheetId="8" r:id="rId3"/>
    <sheet name="Enthalpie" sheetId="7" r:id="rId4"/>
    <sheet name="Werte aus R1" sheetId="6" r:id="rId5"/>
    <sheet name="Erläuterungen" sheetId="4" r:id="rId6"/>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8" l="1"/>
  <c r="C29" i="5"/>
  <c r="G30" i="8"/>
  <c r="C27" i="8"/>
  <c r="C22" i="8"/>
  <c r="C17" i="8"/>
  <c r="G4" i="8"/>
  <c r="C29" i="8" s="1"/>
  <c r="B55" i="8" l="1"/>
  <c r="G13" i="8"/>
  <c r="C28" i="8" s="1"/>
  <c r="B56" i="8"/>
  <c r="C27" i="5"/>
  <c r="C22" i="5"/>
  <c r="C17" i="5"/>
  <c r="G13" i="5" s="1"/>
  <c r="G30" i="5"/>
  <c r="G14" i="6"/>
  <c r="G9" i="6"/>
  <c r="G4" i="6"/>
  <c r="B40" i="6" s="1"/>
  <c r="G9" i="5"/>
  <c r="G4" i="5"/>
  <c r="B39" i="6" l="1"/>
  <c r="C28" i="5"/>
  <c r="B55" i="5"/>
  <c r="B56" i="5"/>
</calcChain>
</file>

<file path=xl/sharedStrings.xml><?xml version="1.0" encoding="utf-8"?>
<sst xmlns="http://schemas.openxmlformats.org/spreadsheetml/2006/main" count="268" uniqueCount="89">
  <si>
    <t>Berechnung des elektrischen Bruttowirkungsgrades und der Energieeffizienz</t>
  </si>
  <si>
    <t>Anlage</t>
  </si>
  <si>
    <t>Anlagenname</t>
  </si>
  <si>
    <t>Ansprechpartner Vorname</t>
  </si>
  <si>
    <t>Ansprechpartner Nachname</t>
  </si>
  <si>
    <t>E-Mail</t>
  </si>
  <si>
    <t>Telefonnummer</t>
  </si>
  <si>
    <t>Anlagenauslegung</t>
  </si>
  <si>
    <t>Anzahl der Verbrennungslinien</t>
  </si>
  <si>
    <t>Anzahl und Art der Turbinen</t>
  </si>
  <si>
    <t>Anmerkungen</t>
  </si>
  <si>
    <t>Beispiel: 2 Turbinen in Linie 1: 1. Gegendruckturbine, 2. Kondensationsturbine</t>
  </si>
  <si>
    <t>Besonderheiten</t>
  </si>
  <si>
    <t>Anlage erzeugt</t>
  </si>
  <si>
    <t>Strom und Wärme</t>
  </si>
  <si>
    <t>Nur Strom</t>
  </si>
  <si>
    <t>Nur Wärme</t>
  </si>
  <si>
    <t>Bitte Drop-down-Menü nutzen</t>
  </si>
  <si>
    <t>Eingangsgröße</t>
  </si>
  <si>
    <t>Abkürzung</t>
  </si>
  <si>
    <t>Wert</t>
  </si>
  <si>
    <t>Einheit</t>
  </si>
  <si>
    <t>Anmerkung</t>
  </si>
  <si>
    <t>Erzeugte elektrische Leistung</t>
  </si>
  <si>
    <t>Kontrolle</t>
  </si>
  <si>
    <t>We</t>
  </si>
  <si>
    <t>MW</t>
  </si>
  <si>
    <t>Wärmeeintrag in die thermische Behandlungseinrichtung einschließlich der Abfälle und Hilfsbrennstoffe, die kontinuierlich genutzt werden, angegeben als unterer Heizwert</t>
  </si>
  <si>
    <t>Abfall</t>
  </si>
  <si>
    <t>Gas</t>
  </si>
  <si>
    <t>Heizöl</t>
  </si>
  <si>
    <t>Kohle</t>
  </si>
  <si>
    <t>Summe Sonstige</t>
  </si>
  <si>
    <t>Qth</t>
  </si>
  <si>
    <t>Summe Qth</t>
  </si>
  <si>
    <t>Qde</t>
  </si>
  <si>
    <t>Dampf</t>
  </si>
  <si>
    <t>Heißwasser</t>
  </si>
  <si>
    <t>Summe Qde</t>
  </si>
  <si>
    <t>Wärmeleistung, die den Wärmetauschern auf der Primärseite zugeführt wird</t>
  </si>
  <si>
    <t>Qhe</t>
  </si>
  <si>
    <t>Wärmeleistung, die vom Kessel erzeugt wird</t>
  </si>
  <si>
    <t>Qb</t>
  </si>
  <si>
    <t>Wärmeleistung als Dampf oder Wasser, die intern genutzt wird</t>
  </si>
  <si>
    <t>Qi</t>
  </si>
  <si>
    <t>Rußbläser</t>
  </si>
  <si>
    <t>Gebäudeheizung</t>
  </si>
  <si>
    <t>Pumpen / Kompressoren dampfbetrieben</t>
  </si>
  <si>
    <t>Rauchgasreinigung</t>
  </si>
  <si>
    <t>Summe sonstige Wärmenutzung, die dem Prozess entzogen wird</t>
  </si>
  <si>
    <t>LuVo</t>
  </si>
  <si>
    <t>Summe sonstige Wärmenutzung, die dem Prozess wieder zugeführt wird</t>
  </si>
  <si>
    <t>Summe Qi</t>
  </si>
  <si>
    <t>Kommentarfeld: Was wurde in "Summe Sonstige" miteinbezogen</t>
  </si>
  <si>
    <t>Ergebnisse</t>
  </si>
  <si>
    <t>Elektrischer Bruttowirkungsgrad</t>
  </si>
  <si>
    <t>Kennzahl</t>
  </si>
  <si>
    <t>Bruttoenergieeffizienz</t>
  </si>
  <si>
    <t>Speisewasser-vorwärmung</t>
  </si>
  <si>
    <t>Minimalanforderung Bestands-anlage</t>
  </si>
  <si>
    <t>Minimalanforderung Neu-anlage</t>
  </si>
  <si>
    <t>Abgasaufheizung</t>
  </si>
  <si>
    <t>Hier bitte falls vorhanden weitere Posten für eigengenutzte Wärme ergänzen. Bei Bedarf zusätzliche Zeilen einfügen oder restliche Eigenverbräuche unter "Summe sonstige…" aufsummieren. Mögliche Eigenverbräuche sind in dieser Tabelle unterteilt in Wärme, die "verbraucht" wird, also das System Feuerung/Dampferzeugung verlässt (oberer Teil), und Wärme die in den Prozess rezirkuliert wird (unterer Teil), obwohl die 17. BImSchV diesen Unterschied nicht macht. Dies dient in dieser Tabelle der Übersichtlichkeit und hilft uns dabei verschiedene Möglichkeiten der Bilanzierungsgrenzen durchzurechnen.</t>
  </si>
  <si>
    <t>Direkt abegegebene Wärmeleistung abzüglich der Wärmeleistung des Rücklaufs</t>
  </si>
  <si>
    <t>Gesamte produzierte Strommenge, nicht nur exportierte Strommenge</t>
  </si>
  <si>
    <t>Berechnung anhand der Werte aus der R1-Berechnung</t>
  </si>
  <si>
    <t>Bitte den hauptverantwortlichen Ansprechpartner für die Betriebsdaten benennen.</t>
  </si>
  <si>
    <t>Anzahl der Turbosätze</t>
  </si>
  <si>
    <t>Qi, benötigt zur Einhaltung elektrischer Bruttowirkungsgrad</t>
  </si>
  <si>
    <t>Temperatur Frischdampf</t>
  </si>
  <si>
    <t>°C</t>
  </si>
  <si>
    <t>kg/h</t>
  </si>
  <si>
    <t>Druck Frischdampf</t>
  </si>
  <si>
    <t>bar</t>
  </si>
  <si>
    <t>kj/kg</t>
  </si>
  <si>
    <t>Masse Frischdampf</t>
  </si>
  <si>
    <t xml:space="preserve"> bar </t>
  </si>
  <si>
    <t>Ergebnis Qb Linie 1</t>
  </si>
  <si>
    <t>Ergebnis Qb Linie 2</t>
  </si>
  <si>
    <t>Ergebnis Qb Linie 3</t>
  </si>
  <si>
    <t>Wärmeleistung, die vom Kessel erzeugt wird in Linie 2</t>
  </si>
  <si>
    <t>Wärmeleistung, die vom Kessel erzeugt wird in Linie 3</t>
  </si>
  <si>
    <t>Summe Qb</t>
  </si>
  <si>
    <t>Enthalpie laut Tabellenblatt Enthalpie</t>
  </si>
  <si>
    <t>Diese Felder benutzen, wenn für verschiedene Kessel erhebliche Unterschiede bezüglich Dampftemperatur und -druck bestehen. Ansonsten die Anlage unter Linie 1 zusammenfassen</t>
  </si>
  <si>
    <t>Daten aus Leistungstest bei maximaler Stromproduktion</t>
  </si>
  <si>
    <t>Daten aus Leistungstest bei maximaler Wärmeauskopplung</t>
  </si>
  <si>
    <t>Speisewasservorwärmung</t>
  </si>
  <si>
    <t>Qi, benötigt zur Einhaltung Bruttoenergieeffizienz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</si>
</sst>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Verdana"/>
      <family val="2"/>
    </font>
    <font>
      <sz val="11"/>
      <color rgb="FFFF0000"/>
      <name val="Verdana"/>
      <family val="2"/>
    </font>
    <font>
      <sz val="11"/>
      <color theme="9"/>
      <name val="Verdana"/>
      <family val="2"/>
    </font>
    <font>
      <b/>
      <sz val="11"/>
      <color theme="1"/>
      <name val="Verdana"/>
      <family val="2"/>
    </font>
    <font>
      <sz val="11"/>
      <color rgb="FF000000"/>
      <name val="Verdana"/>
      <family val="2"/>
    </font>
    <font>
      <b/>
      <sz val="11"/>
      <color rgb="FFFF0000"/>
      <name val="Verdana"/>
      <family val="2"/>
    </font>
    <font>
      <b/>
      <sz val="11"/>
      <color theme="1"/>
      <name val="Aptos Narrow"/>
      <family val="2"/>
      <scheme val="minor"/>
    </font>
  </fonts>
  <fills count="8">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0" fontId="1" fillId="0" borderId="0" xfId="0" applyFont="1" applyAlignment="1">
      <alignment horizontal="left" vertical="center" wrapText="1"/>
    </xf>
    <xf numFmtId="0" fontId="5" fillId="3" borderId="1" xfId="0" applyFont="1" applyFill="1" applyBorder="1" applyAlignment="1" applyProtection="1">
      <alignment horizontal="center" vertical="center" wrapText="1"/>
      <protection locked="0"/>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5" fillId="3" borderId="15" xfId="0" applyFont="1" applyFill="1" applyBorder="1" applyAlignment="1" applyProtection="1">
      <alignment horizontal="center" vertical="center" wrapText="1"/>
      <protection locked="0"/>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8"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5" fillId="3" borderId="1" xfId="0" applyFont="1" applyFill="1" applyBorder="1" applyAlignment="1" applyProtection="1">
      <alignment vertical="center" wrapText="1"/>
      <protection locked="0"/>
    </xf>
    <xf numFmtId="0" fontId="1" fillId="0" borderId="6" xfId="0" applyFont="1" applyBorder="1" applyAlignment="1">
      <alignment horizontal="center" vertical="center" wrapText="1"/>
    </xf>
    <xf numFmtId="0" fontId="5" fillId="3" borderId="29" xfId="0" applyFont="1" applyFill="1" applyBorder="1" applyAlignment="1" applyProtection="1">
      <alignment horizontal="center" vertical="center" wrapText="1"/>
      <protection locked="0"/>
    </xf>
    <xf numFmtId="0" fontId="1" fillId="4" borderId="12" xfId="0" applyFont="1" applyFill="1" applyBorder="1" applyAlignment="1">
      <alignment vertical="center" wrapText="1"/>
    </xf>
    <xf numFmtId="0" fontId="1" fillId="4" borderId="13" xfId="0" applyFont="1" applyFill="1" applyBorder="1" applyAlignment="1">
      <alignment vertical="center" wrapText="1"/>
    </xf>
    <xf numFmtId="0" fontId="1" fillId="4" borderId="14" xfId="0" applyFont="1" applyFill="1" applyBorder="1" applyAlignment="1">
      <alignment vertical="center" wrapText="1"/>
    </xf>
    <xf numFmtId="0" fontId="7" fillId="5" borderId="0" xfId="0" applyFont="1" applyFill="1" applyAlignment="1">
      <alignment horizontal="center"/>
    </xf>
    <xf numFmtId="0" fontId="0" fillId="6" borderId="0" xfId="0" applyFill="1"/>
    <xf numFmtId="0" fontId="1" fillId="4" borderId="8" xfId="0" applyFont="1" applyFill="1" applyBorder="1" applyAlignment="1">
      <alignment vertical="center" wrapText="1"/>
    </xf>
    <xf numFmtId="0" fontId="1" fillId="0" borderId="0" xfId="0" applyFont="1" applyAlignment="1">
      <alignment horizontal="center" vertical="center" wrapText="1"/>
    </xf>
    <xf numFmtId="0" fontId="1" fillId="4" borderId="10" xfId="0" applyFont="1" applyFill="1" applyBorder="1" applyAlignment="1">
      <alignment vertical="center" wrapText="1"/>
    </xf>
    <xf numFmtId="0" fontId="5" fillId="4" borderId="20" xfId="0" applyFont="1" applyFill="1" applyBorder="1" applyAlignment="1" applyProtection="1">
      <alignment horizontal="center" vertical="center" wrapText="1"/>
      <protection locked="0"/>
    </xf>
    <xf numFmtId="0" fontId="1" fillId="7" borderId="0" xfId="0" applyFont="1" applyFill="1" applyAlignment="1">
      <alignment vertical="center" wrapText="1"/>
    </xf>
    <xf numFmtId="0" fontId="1" fillId="4" borderId="31" xfId="0" applyFont="1" applyFill="1" applyBorder="1" applyAlignment="1">
      <alignment vertical="center" wrapText="1"/>
    </xf>
    <xf numFmtId="0" fontId="1" fillId="4" borderId="32" xfId="0" applyFont="1" applyFill="1" applyBorder="1" applyAlignment="1">
      <alignment vertical="center" wrapText="1"/>
    </xf>
    <xf numFmtId="0" fontId="5" fillId="4" borderId="1"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1" fillId="0" borderId="0" xfId="0" applyFont="1" applyAlignment="1">
      <alignment vertical="center" wrapText="1"/>
    </xf>
    <xf numFmtId="0" fontId="2" fillId="2" borderId="0" xfId="0" applyFont="1" applyFill="1" applyAlignment="1">
      <alignment horizontal="center" vertical="center"/>
    </xf>
    <xf numFmtId="0" fontId="3" fillId="0" borderId="0" xfId="0" applyFont="1" applyAlignment="1">
      <alignment horizontal="left" vertical="center"/>
    </xf>
    <xf numFmtId="0" fontId="1" fillId="0" borderId="9" xfId="0" applyFont="1" applyBorder="1" applyAlignment="1">
      <alignment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4" xfId="0" applyFont="1" applyBorder="1" applyAlignment="1">
      <alignment vertical="center" wrapText="1"/>
    </xf>
    <xf numFmtId="0" fontId="1" fillId="7" borderId="4" xfId="0" applyFont="1" applyFill="1" applyBorder="1" applyAlignment="1">
      <alignment vertical="center" wrapText="1"/>
    </xf>
    <xf numFmtId="0" fontId="1" fillId="7" borderId="0" xfId="0" applyFont="1" applyFill="1" applyAlignment="1">
      <alignment vertical="center" wrapText="1"/>
    </xf>
    <xf numFmtId="0" fontId="1" fillId="7" borderId="10" xfId="0" applyFont="1" applyFill="1" applyBorder="1" applyAlignment="1">
      <alignment vertical="center" wrapText="1"/>
    </xf>
    <xf numFmtId="0" fontId="1" fillId="7" borderId="9" xfId="0" applyFont="1" applyFill="1" applyBorder="1" applyAlignment="1">
      <alignment vertical="center"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 fillId="0" borderId="5" xfId="0" applyFont="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8" xfId="0" applyFont="1" applyBorder="1" applyAlignment="1">
      <alignment vertical="center" wrapText="1"/>
    </xf>
    <xf numFmtId="0" fontId="5" fillId="3" borderId="7"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1" fillId="0" borderId="0" xfId="0" applyFont="1" applyAlignment="1">
      <alignment horizontal="left" vertical="center"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25" xfId="0" applyFont="1" applyBorder="1" applyAlignment="1">
      <alignment vertical="center" wrapText="1"/>
    </xf>
  </cellXfs>
  <cellStyles count="1">
    <cellStyle name="Standard" xfId="0" builtinId="0"/>
  </cellStyles>
  <dxfs count="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95251</xdr:colOff>
      <xdr:row>27</xdr:row>
      <xdr:rowOff>28575</xdr:rowOff>
    </xdr:from>
    <xdr:to>
      <xdr:col>7</xdr:col>
      <xdr:colOff>1905001</xdr:colOff>
      <xdr:row>27</xdr:row>
      <xdr:rowOff>637981</xdr:rowOff>
    </xdr:to>
    <xdr:pic>
      <xdr:nvPicPr>
        <xdr:cNvPr id="2" name="Grafik 1">
          <a:extLst>
            <a:ext uri="{FF2B5EF4-FFF2-40B4-BE49-F238E27FC236}">
              <a16:creationId xmlns:a16="http://schemas.microsoft.com/office/drawing/2014/main" id="{10E00EA6-CBDD-BDBA-46C3-E37A824DD8FA}"/>
            </a:ext>
          </a:extLst>
        </xdr:cNvPr>
        <xdr:cNvPicPr>
          <a:picLocks noChangeAspect="1"/>
        </xdr:cNvPicPr>
      </xdr:nvPicPr>
      <xdr:blipFill>
        <a:blip xmlns:r="http://schemas.openxmlformats.org/officeDocument/2006/relationships" r:embed="rId1"/>
        <a:stretch>
          <a:fillRect/>
        </a:stretch>
      </xdr:blipFill>
      <xdr:spPr>
        <a:xfrm>
          <a:off x="7858126" y="7639050"/>
          <a:ext cx="1809750" cy="6094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95251</xdr:colOff>
      <xdr:row>27</xdr:row>
      <xdr:rowOff>28575</xdr:rowOff>
    </xdr:from>
    <xdr:to>
      <xdr:col>7</xdr:col>
      <xdr:colOff>1905001</xdr:colOff>
      <xdr:row>27</xdr:row>
      <xdr:rowOff>637981</xdr:rowOff>
    </xdr:to>
    <xdr:pic>
      <xdr:nvPicPr>
        <xdr:cNvPr id="2" name="Grafik 1">
          <a:extLst>
            <a:ext uri="{FF2B5EF4-FFF2-40B4-BE49-F238E27FC236}">
              <a16:creationId xmlns:a16="http://schemas.microsoft.com/office/drawing/2014/main" id="{ECB0E398-90ED-46FD-B629-26E52A737A1E}"/>
            </a:ext>
          </a:extLst>
        </xdr:cNvPr>
        <xdr:cNvPicPr>
          <a:picLocks noChangeAspect="1"/>
        </xdr:cNvPicPr>
      </xdr:nvPicPr>
      <xdr:blipFill>
        <a:blip xmlns:r="http://schemas.openxmlformats.org/officeDocument/2006/relationships" r:embed="rId1"/>
        <a:stretch>
          <a:fillRect/>
        </a:stretch>
      </xdr:blipFill>
      <xdr:spPr>
        <a:xfrm>
          <a:off x="9124951" y="9639300"/>
          <a:ext cx="1809750" cy="609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66720</xdr:colOff>
      <xdr:row>30</xdr:row>
      <xdr:rowOff>152441</xdr:rowOff>
    </xdr:to>
    <xdr:pic>
      <xdr:nvPicPr>
        <xdr:cNvPr id="2" name="Grafik 1">
          <a:extLst>
            <a:ext uri="{FF2B5EF4-FFF2-40B4-BE49-F238E27FC236}">
              <a16:creationId xmlns:a16="http://schemas.microsoft.com/office/drawing/2014/main" id="{880677AB-3EF6-2D3A-62A4-437258ED990F}"/>
            </a:ext>
          </a:extLst>
        </xdr:cNvPr>
        <xdr:cNvPicPr>
          <a:picLocks noChangeAspect="1"/>
        </xdr:cNvPicPr>
      </xdr:nvPicPr>
      <xdr:blipFill>
        <a:blip xmlns:r="http://schemas.openxmlformats.org/officeDocument/2006/relationships" r:embed="rId1"/>
        <a:stretch>
          <a:fillRect/>
        </a:stretch>
      </xdr:blipFill>
      <xdr:spPr>
        <a:xfrm>
          <a:off x="0" y="0"/>
          <a:ext cx="6162720" cy="5581691"/>
        </a:xfrm>
        <a:prstGeom prst="rect">
          <a:avLst/>
        </a:prstGeom>
      </xdr:spPr>
    </xdr:pic>
    <xdr:clientData/>
  </xdr:twoCellAnchor>
  <xdr:twoCellAnchor editAs="oneCell">
    <xdr:from>
      <xdr:col>9</xdr:col>
      <xdr:colOff>0</xdr:colOff>
      <xdr:row>0</xdr:row>
      <xdr:rowOff>0</xdr:rowOff>
    </xdr:from>
    <xdr:to>
      <xdr:col>16</xdr:col>
      <xdr:colOff>514393</xdr:colOff>
      <xdr:row>26</xdr:row>
      <xdr:rowOff>38135</xdr:rowOff>
    </xdr:to>
    <xdr:pic>
      <xdr:nvPicPr>
        <xdr:cNvPr id="3" name="Grafik 2">
          <a:extLst>
            <a:ext uri="{FF2B5EF4-FFF2-40B4-BE49-F238E27FC236}">
              <a16:creationId xmlns:a16="http://schemas.microsoft.com/office/drawing/2014/main" id="{C840279C-CEE3-F125-2C4F-B163493029DF}"/>
            </a:ext>
          </a:extLst>
        </xdr:cNvPr>
        <xdr:cNvPicPr>
          <a:picLocks noChangeAspect="1"/>
        </xdr:cNvPicPr>
      </xdr:nvPicPr>
      <xdr:blipFill>
        <a:blip xmlns:r="http://schemas.openxmlformats.org/officeDocument/2006/relationships" r:embed="rId2"/>
        <a:stretch>
          <a:fillRect/>
        </a:stretch>
      </xdr:blipFill>
      <xdr:spPr>
        <a:xfrm>
          <a:off x="6858000" y="0"/>
          <a:ext cx="5848393" cy="47434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F002-CEE8-400C-9673-C74F331AB056}">
  <dimension ref="A1:D27"/>
  <sheetViews>
    <sheetView zoomScale="112" zoomScaleNormal="112" workbookViewId="0">
      <selection activeCell="C13" sqref="C13"/>
    </sheetView>
  </sheetViews>
  <sheetFormatPr baseColWidth="10" defaultColWidth="10.73046875" defaultRowHeight="13.5" x14ac:dyDescent="0.45"/>
  <cols>
    <col min="1" max="1" width="10.73046875" style="1"/>
    <col min="2" max="2" width="31" style="1" customWidth="1"/>
    <col min="3" max="3" width="35.265625" style="1" customWidth="1"/>
    <col min="4" max="4" width="34.3984375" style="1" customWidth="1"/>
    <col min="5" max="16384" width="10.73046875" style="1"/>
  </cols>
  <sheetData>
    <row r="1" spans="1:4" x14ac:dyDescent="0.45">
      <c r="A1" s="37" t="s">
        <v>0</v>
      </c>
      <c r="B1" s="37"/>
      <c r="C1" s="37"/>
      <c r="D1" s="37"/>
    </row>
    <row r="3" spans="1:4" x14ac:dyDescent="0.45">
      <c r="A3" s="38" t="s">
        <v>1</v>
      </c>
      <c r="B3" s="38"/>
      <c r="C3" s="38"/>
      <c r="D3" s="38"/>
    </row>
    <row r="4" spans="1:4" x14ac:dyDescent="0.45">
      <c r="B4" s="3" t="s">
        <v>2</v>
      </c>
      <c r="C4" s="5"/>
      <c r="D4" s="36" t="s">
        <v>66</v>
      </c>
    </row>
    <row r="5" spans="1:4" x14ac:dyDescent="0.45">
      <c r="B5" s="1" t="s">
        <v>3</v>
      </c>
      <c r="C5" s="5"/>
      <c r="D5" s="36"/>
    </row>
    <row r="6" spans="1:4" x14ac:dyDescent="0.45">
      <c r="B6" s="1" t="s">
        <v>4</v>
      </c>
      <c r="C6" s="5"/>
      <c r="D6" s="36"/>
    </row>
    <row r="7" spans="1:4" x14ac:dyDescent="0.45">
      <c r="B7" s="1" t="s">
        <v>5</v>
      </c>
      <c r="C7" s="5"/>
      <c r="D7" s="36"/>
    </row>
    <row r="8" spans="1:4" x14ac:dyDescent="0.45">
      <c r="B8" s="1" t="s">
        <v>6</v>
      </c>
      <c r="C8" s="5"/>
      <c r="D8" s="36"/>
    </row>
    <row r="10" spans="1:4" x14ac:dyDescent="0.45">
      <c r="A10" s="38" t="s">
        <v>7</v>
      </c>
      <c r="B10" s="38"/>
      <c r="C10" s="38"/>
      <c r="D10" s="38"/>
    </row>
    <row r="11" spans="1:4" x14ac:dyDescent="0.45">
      <c r="B11" s="1" t="s">
        <v>8</v>
      </c>
      <c r="C11" s="5"/>
    </row>
    <row r="12" spans="1:4" x14ac:dyDescent="0.45">
      <c r="B12" s="1" t="s">
        <v>67</v>
      </c>
      <c r="C12" s="5"/>
    </row>
    <row r="13" spans="1:4" ht="97.9" customHeight="1" x14ac:dyDescent="0.45">
      <c r="B13" s="1" t="s">
        <v>9</v>
      </c>
      <c r="C13" s="5"/>
      <c r="D13" s="4" t="s">
        <v>11</v>
      </c>
    </row>
    <row r="14" spans="1:4" ht="21" customHeight="1" x14ac:dyDescent="0.45">
      <c r="B14" s="1" t="s">
        <v>13</v>
      </c>
      <c r="C14" s="5"/>
      <c r="D14" s="4" t="s">
        <v>17</v>
      </c>
    </row>
    <row r="15" spans="1:4" ht="104.65" customHeight="1" x14ac:dyDescent="0.45">
      <c r="B15" s="1" t="s">
        <v>10</v>
      </c>
      <c r="C15" s="5"/>
      <c r="D15" s="1" t="s">
        <v>12</v>
      </c>
    </row>
    <row r="25" spans="4:4" hidden="1" x14ac:dyDescent="0.45">
      <c r="D25" s="1" t="s">
        <v>14</v>
      </c>
    </row>
    <row r="26" spans="4:4" hidden="1" x14ac:dyDescent="0.45">
      <c r="D26" s="1" t="s">
        <v>15</v>
      </c>
    </row>
    <row r="27" spans="4:4" hidden="1" x14ac:dyDescent="0.45">
      <c r="D27" s="1" t="s">
        <v>16</v>
      </c>
    </row>
  </sheetData>
  <mergeCells count="4">
    <mergeCell ref="D4:D8"/>
    <mergeCell ref="A1:D1"/>
    <mergeCell ref="A3:D3"/>
    <mergeCell ref="A10:D10"/>
  </mergeCells>
  <dataValidations count="1">
    <dataValidation type="list" allowBlank="1" showInputMessage="1" showErrorMessage="1" sqref="C14" xr:uid="{7D5169DB-5C29-4BC6-B2FA-8D24C7A82974}">
      <formula1>$D$25:$D$27</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FD4C-F0F8-4A26-A4CF-8C082EB50499}">
  <dimension ref="A1:H56"/>
  <sheetViews>
    <sheetView topLeftCell="A11" workbookViewId="0">
      <selection activeCell="C16" sqref="C16"/>
    </sheetView>
  </sheetViews>
  <sheetFormatPr baseColWidth="10" defaultColWidth="10.73046875" defaultRowHeight="13.5" x14ac:dyDescent="0.45"/>
  <cols>
    <col min="1" max="1" width="25.265625" style="2" customWidth="1"/>
    <col min="2" max="2" width="25.3984375" style="2" customWidth="1"/>
    <col min="3" max="3" width="16.3984375" style="2" bestFit="1" customWidth="1"/>
    <col min="4" max="4" width="10.73046875" style="2"/>
    <col min="5" max="5" width="27.1328125" style="2" customWidth="1"/>
    <col min="6" max="7" width="10.73046875" style="2"/>
    <col min="8" max="8" width="45" style="2" customWidth="1"/>
    <col min="9" max="9" width="16.3984375" style="2" bestFit="1" customWidth="1"/>
    <col min="10" max="16384" width="10.73046875" style="2"/>
  </cols>
  <sheetData>
    <row r="1" spans="1:7" ht="79.5" customHeight="1" thickBot="1" x14ac:dyDescent="0.5">
      <c r="A1" s="51" t="s">
        <v>85</v>
      </c>
      <c r="B1" s="52"/>
      <c r="C1" s="52"/>
      <c r="D1" s="52"/>
      <c r="E1" s="52"/>
      <c r="F1" s="52"/>
      <c r="G1" s="53"/>
    </row>
    <row r="2" spans="1:7" ht="13.9" thickBot="1" x14ac:dyDescent="0.5">
      <c r="A2" s="11" t="s">
        <v>18</v>
      </c>
      <c r="B2" s="12" t="s">
        <v>19</v>
      </c>
      <c r="C2" s="12" t="s">
        <v>20</v>
      </c>
      <c r="D2" s="12" t="s">
        <v>21</v>
      </c>
      <c r="E2" s="12" t="s">
        <v>22</v>
      </c>
      <c r="F2" s="12" t="s">
        <v>24</v>
      </c>
      <c r="G2" s="13" t="s">
        <v>20</v>
      </c>
    </row>
    <row r="3" spans="1:7" ht="40.5" x14ac:dyDescent="0.45">
      <c r="A3" s="6" t="s">
        <v>23</v>
      </c>
      <c r="B3" s="2" t="s">
        <v>25</v>
      </c>
      <c r="C3" s="10"/>
      <c r="D3" s="2" t="s">
        <v>26</v>
      </c>
      <c r="E3" s="2" t="s">
        <v>64</v>
      </c>
      <c r="G3" s="7"/>
    </row>
    <row r="4" spans="1:7" ht="22.5" customHeight="1" x14ac:dyDescent="0.45">
      <c r="A4" s="54" t="s">
        <v>27</v>
      </c>
      <c r="B4" s="36" t="s">
        <v>33</v>
      </c>
      <c r="C4" s="5"/>
      <c r="D4" s="36" t="s">
        <v>26</v>
      </c>
      <c r="E4" s="2" t="s">
        <v>28</v>
      </c>
      <c r="F4" s="36" t="s">
        <v>34</v>
      </c>
      <c r="G4" s="40">
        <f>SUM(C4:C8)</f>
        <v>0</v>
      </c>
    </row>
    <row r="5" spans="1:7" x14ac:dyDescent="0.45">
      <c r="A5" s="54"/>
      <c r="B5" s="36"/>
      <c r="C5" s="5"/>
      <c r="D5" s="36"/>
      <c r="E5" s="2" t="s">
        <v>29</v>
      </c>
      <c r="F5" s="36"/>
      <c r="G5" s="40"/>
    </row>
    <row r="6" spans="1:7" x14ac:dyDescent="0.45">
      <c r="A6" s="54"/>
      <c r="B6" s="36"/>
      <c r="C6" s="5"/>
      <c r="D6" s="36"/>
      <c r="E6" s="2" t="s">
        <v>30</v>
      </c>
      <c r="F6" s="36"/>
      <c r="G6" s="40"/>
    </row>
    <row r="7" spans="1:7" x14ac:dyDescent="0.45">
      <c r="A7" s="54"/>
      <c r="B7" s="36"/>
      <c r="C7" s="5"/>
      <c r="D7" s="36"/>
      <c r="E7" s="2" t="s">
        <v>31</v>
      </c>
      <c r="F7" s="36"/>
      <c r="G7" s="40"/>
    </row>
    <row r="8" spans="1:7" ht="59.25" customHeight="1" x14ac:dyDescent="0.45">
      <c r="A8" s="54"/>
      <c r="B8" s="36"/>
      <c r="C8" s="5"/>
      <c r="D8" s="36"/>
      <c r="E8" s="2" t="s">
        <v>32</v>
      </c>
      <c r="F8" s="36"/>
      <c r="G8" s="40"/>
    </row>
    <row r="9" spans="1:7" ht="61.9" customHeight="1" x14ac:dyDescent="0.45">
      <c r="A9" s="54" t="s">
        <v>63</v>
      </c>
      <c r="B9" s="68" t="s">
        <v>35</v>
      </c>
      <c r="C9" s="5"/>
      <c r="D9" s="68" t="s">
        <v>26</v>
      </c>
      <c r="E9" s="2" t="s">
        <v>36</v>
      </c>
      <c r="F9" s="36" t="s">
        <v>38</v>
      </c>
      <c r="G9" s="40">
        <f>SUM(C9:C11)</f>
        <v>0</v>
      </c>
    </row>
    <row r="10" spans="1:7" x14ac:dyDescent="0.45">
      <c r="A10" s="54"/>
      <c r="B10" s="68"/>
      <c r="C10" s="5"/>
      <c r="D10" s="68"/>
      <c r="E10" s="2" t="s">
        <v>37</v>
      </c>
      <c r="F10" s="36"/>
      <c r="G10" s="40"/>
    </row>
    <row r="11" spans="1:7" x14ac:dyDescent="0.45">
      <c r="A11" s="54"/>
      <c r="B11" s="68"/>
      <c r="C11" s="5"/>
      <c r="D11" s="68"/>
      <c r="E11" s="2" t="s">
        <v>32</v>
      </c>
      <c r="F11" s="36"/>
      <c r="G11" s="40"/>
    </row>
    <row r="12" spans="1:7" ht="54" x14ac:dyDescent="0.45">
      <c r="A12" s="6" t="s">
        <v>39</v>
      </c>
      <c r="B12" s="2" t="s">
        <v>40</v>
      </c>
      <c r="C12" s="20"/>
      <c r="D12" s="2" t="s">
        <v>26</v>
      </c>
      <c r="G12" s="7"/>
    </row>
    <row r="13" spans="1:7" ht="27" customHeight="1" x14ac:dyDescent="0.45">
      <c r="A13" s="54" t="s">
        <v>41</v>
      </c>
      <c r="B13" s="46" t="s">
        <v>42</v>
      </c>
      <c r="C13" s="5"/>
      <c r="D13" s="2" t="s">
        <v>71</v>
      </c>
      <c r="E13" s="2" t="s">
        <v>75</v>
      </c>
      <c r="F13" s="36" t="s">
        <v>82</v>
      </c>
      <c r="G13" s="40">
        <f>C17+C22+C27</f>
        <v>0</v>
      </c>
    </row>
    <row r="14" spans="1:7" ht="32.25" customHeight="1" x14ac:dyDescent="0.45">
      <c r="A14" s="54"/>
      <c r="B14" s="46"/>
      <c r="C14" s="5"/>
      <c r="D14" s="2" t="s">
        <v>70</v>
      </c>
      <c r="E14" s="2" t="s">
        <v>69</v>
      </c>
      <c r="F14" s="36"/>
      <c r="G14" s="40"/>
    </row>
    <row r="15" spans="1:7" ht="19.5" customHeight="1" x14ac:dyDescent="0.45">
      <c r="A15" s="54"/>
      <c r="B15" s="46"/>
      <c r="C15" s="5"/>
      <c r="D15" s="2" t="s">
        <v>73</v>
      </c>
      <c r="E15" s="2" t="s">
        <v>72</v>
      </c>
      <c r="F15" s="36"/>
      <c r="G15" s="40"/>
    </row>
    <row r="16" spans="1:7" ht="27" x14ac:dyDescent="0.45">
      <c r="A16" s="54"/>
      <c r="B16" s="46"/>
      <c r="C16" s="20"/>
      <c r="D16" s="2" t="s">
        <v>74</v>
      </c>
      <c r="E16" s="2" t="s">
        <v>83</v>
      </c>
      <c r="F16" s="36"/>
      <c r="G16" s="40"/>
    </row>
    <row r="17" spans="1:8" ht="21.75" customHeight="1" thickBot="1" x14ac:dyDescent="0.5">
      <c r="A17" s="54"/>
      <c r="B17" s="46"/>
      <c r="C17" s="33">
        <f>C13*C16/3600000</f>
        <v>0</v>
      </c>
      <c r="D17" s="2" t="s">
        <v>26</v>
      </c>
      <c r="E17" s="2" t="s">
        <v>77</v>
      </c>
      <c r="F17" s="36"/>
      <c r="G17" s="40"/>
    </row>
    <row r="18" spans="1:8" ht="21.75" customHeight="1" x14ac:dyDescent="0.45">
      <c r="A18" s="48" t="s">
        <v>80</v>
      </c>
      <c r="B18" s="47" t="s">
        <v>42</v>
      </c>
      <c r="C18" s="20"/>
      <c r="D18" s="30" t="s">
        <v>71</v>
      </c>
      <c r="E18" s="30" t="s">
        <v>75</v>
      </c>
      <c r="F18" s="36"/>
      <c r="G18" s="41"/>
      <c r="H18" s="43" t="s">
        <v>84</v>
      </c>
    </row>
    <row r="19" spans="1:8" ht="21.75" customHeight="1" x14ac:dyDescent="0.45">
      <c r="A19" s="48"/>
      <c r="B19" s="47"/>
      <c r="C19" s="20"/>
      <c r="D19" s="30" t="s">
        <v>70</v>
      </c>
      <c r="E19" s="30" t="s">
        <v>69</v>
      </c>
      <c r="F19" s="36"/>
      <c r="G19" s="41"/>
      <c r="H19" s="44"/>
    </row>
    <row r="20" spans="1:8" ht="21.75" customHeight="1" x14ac:dyDescent="0.45">
      <c r="A20" s="48"/>
      <c r="B20" s="47"/>
      <c r="C20" s="20"/>
      <c r="D20" s="30" t="s">
        <v>73</v>
      </c>
      <c r="E20" s="30" t="s">
        <v>72</v>
      </c>
      <c r="F20" s="36"/>
      <c r="G20" s="41"/>
      <c r="H20" s="44"/>
    </row>
    <row r="21" spans="1:8" ht="28.5" customHeight="1" x14ac:dyDescent="0.45">
      <c r="A21" s="48"/>
      <c r="B21" s="47"/>
      <c r="C21" s="20"/>
      <c r="D21" s="30" t="s">
        <v>74</v>
      </c>
      <c r="E21" s="30" t="s">
        <v>83</v>
      </c>
      <c r="F21" s="36"/>
      <c r="G21" s="41"/>
      <c r="H21" s="44"/>
    </row>
    <row r="22" spans="1:8" ht="21.75" customHeight="1" x14ac:dyDescent="0.45">
      <c r="A22" s="48"/>
      <c r="B22" s="47"/>
      <c r="C22" s="33">
        <f>C18*C21/3600000</f>
        <v>0</v>
      </c>
      <c r="D22" s="30" t="s">
        <v>26</v>
      </c>
      <c r="E22" s="30" t="s">
        <v>78</v>
      </c>
      <c r="F22" s="36"/>
      <c r="G22" s="41"/>
      <c r="H22" s="44"/>
    </row>
    <row r="23" spans="1:8" ht="21.75" customHeight="1" x14ac:dyDescent="0.45">
      <c r="A23" s="48" t="s">
        <v>81</v>
      </c>
      <c r="B23" s="47" t="s">
        <v>42</v>
      </c>
      <c r="C23" s="20"/>
      <c r="D23" s="30" t="s">
        <v>71</v>
      </c>
      <c r="E23" s="30" t="s">
        <v>75</v>
      </c>
      <c r="F23" s="36"/>
      <c r="G23" s="41"/>
      <c r="H23" s="44"/>
    </row>
    <row r="24" spans="1:8" ht="21.75" customHeight="1" x14ac:dyDescent="0.45">
      <c r="A24" s="48"/>
      <c r="B24" s="47"/>
      <c r="C24" s="20"/>
      <c r="D24" s="30" t="s">
        <v>70</v>
      </c>
      <c r="E24" s="30" t="s">
        <v>69</v>
      </c>
      <c r="F24" s="36"/>
      <c r="G24" s="41"/>
      <c r="H24" s="44"/>
    </row>
    <row r="25" spans="1:8" ht="21.75" customHeight="1" x14ac:dyDescent="0.45">
      <c r="A25" s="48"/>
      <c r="B25" s="47"/>
      <c r="C25" s="20"/>
      <c r="D25" s="30" t="s">
        <v>73</v>
      </c>
      <c r="E25" s="30" t="s">
        <v>72</v>
      </c>
      <c r="F25" s="36"/>
      <c r="G25" s="41"/>
      <c r="H25" s="44"/>
    </row>
    <row r="26" spans="1:8" ht="27.75" customHeight="1" x14ac:dyDescent="0.45">
      <c r="A26" s="48"/>
      <c r="B26" s="47"/>
      <c r="C26" s="20"/>
      <c r="D26" s="30" t="s">
        <v>74</v>
      </c>
      <c r="E26" s="30" t="s">
        <v>83</v>
      </c>
      <c r="F26" s="36"/>
      <c r="G26" s="41"/>
      <c r="H26" s="44"/>
    </row>
    <row r="27" spans="1:8" ht="21.75" customHeight="1" thickBot="1" x14ac:dyDescent="0.5">
      <c r="A27" s="50"/>
      <c r="B27" s="49"/>
      <c r="C27" s="34">
        <f>C23*C26/3600000</f>
        <v>0</v>
      </c>
      <c r="D27" s="30" t="s">
        <v>26</v>
      </c>
      <c r="E27" s="30" t="s">
        <v>79</v>
      </c>
      <c r="F27" s="39"/>
      <c r="G27" s="42"/>
      <c r="H27" s="45"/>
    </row>
    <row r="28" spans="1:8" ht="51" customHeight="1" thickBot="1" x14ac:dyDescent="0.5">
      <c r="A28" s="26" t="s">
        <v>68</v>
      </c>
      <c r="B28" s="28"/>
      <c r="C28" s="29" t="e">
        <f>G13*(1-C3/(0.2*G4))</f>
        <v>#DIV/0!</v>
      </c>
      <c r="D28" s="22" t="s">
        <v>26</v>
      </c>
      <c r="E28" s="22"/>
      <c r="F28" s="22"/>
      <c r="G28" s="23"/>
    </row>
    <row r="29" spans="1:8" ht="51" customHeight="1" thickBot="1" x14ac:dyDescent="0.5">
      <c r="A29" s="21" t="s">
        <v>88</v>
      </c>
      <c r="B29" s="31"/>
      <c r="C29" s="35">
        <f>(0.72*G4)-C3-G9-C12</f>
        <v>0</v>
      </c>
      <c r="D29" s="32" t="s">
        <v>26</v>
      </c>
      <c r="E29" s="22"/>
      <c r="F29" s="22"/>
      <c r="G29" s="23"/>
    </row>
    <row r="30" spans="1:8" ht="14.25" customHeight="1" x14ac:dyDescent="0.45">
      <c r="A30" s="54" t="s">
        <v>43</v>
      </c>
      <c r="B30" s="46" t="s">
        <v>44</v>
      </c>
      <c r="C30" s="10"/>
      <c r="D30" s="71" t="s">
        <v>26</v>
      </c>
      <c r="E30" s="2" t="s">
        <v>61</v>
      </c>
      <c r="F30" s="36" t="s">
        <v>52</v>
      </c>
      <c r="G30" s="40">
        <f>SUM(C30:C48)</f>
        <v>0</v>
      </c>
    </row>
    <row r="31" spans="1:8" ht="34.15" customHeight="1" x14ac:dyDescent="0.45">
      <c r="A31" s="54"/>
      <c r="B31" s="46"/>
      <c r="C31" s="5"/>
      <c r="D31" s="71"/>
      <c r="E31" s="2" t="s">
        <v>48</v>
      </c>
      <c r="F31" s="36"/>
      <c r="G31" s="40"/>
    </row>
    <row r="32" spans="1:8" x14ac:dyDescent="0.45">
      <c r="A32" s="54"/>
      <c r="B32" s="46"/>
      <c r="C32" s="5"/>
      <c r="D32" s="71"/>
      <c r="E32" s="2" t="s">
        <v>45</v>
      </c>
      <c r="F32" s="36"/>
      <c r="G32" s="40"/>
    </row>
    <row r="33" spans="1:8" x14ac:dyDescent="0.45">
      <c r="A33" s="54"/>
      <c r="B33" s="46"/>
      <c r="C33" s="5"/>
      <c r="D33" s="71"/>
      <c r="E33" s="2" t="s">
        <v>46</v>
      </c>
      <c r="F33" s="36"/>
      <c r="G33" s="40"/>
    </row>
    <row r="34" spans="1:8" ht="27.4" thickBot="1" x14ac:dyDescent="0.5">
      <c r="A34" s="54"/>
      <c r="B34" s="46"/>
      <c r="C34" s="5"/>
      <c r="D34" s="71"/>
      <c r="E34" s="2" t="s">
        <v>47</v>
      </c>
      <c r="F34" s="36"/>
      <c r="G34" s="40"/>
    </row>
    <row r="35" spans="1:8" ht="14.65" customHeight="1" x14ac:dyDescent="0.45">
      <c r="A35" s="54"/>
      <c r="B35" s="46"/>
      <c r="C35" s="5"/>
      <c r="D35" s="71"/>
      <c r="E35" s="18"/>
      <c r="F35" s="36"/>
      <c r="G35" s="40"/>
      <c r="H35" s="55" t="s">
        <v>62</v>
      </c>
    </row>
    <row r="36" spans="1:8" x14ac:dyDescent="0.45">
      <c r="A36" s="54"/>
      <c r="B36" s="46"/>
      <c r="C36" s="5"/>
      <c r="D36" s="71"/>
      <c r="E36" s="18"/>
      <c r="F36" s="36"/>
      <c r="G36" s="40"/>
      <c r="H36" s="56"/>
    </row>
    <row r="37" spans="1:8" x14ac:dyDescent="0.45">
      <c r="A37" s="54"/>
      <c r="B37" s="46"/>
      <c r="C37" s="5"/>
      <c r="D37" s="71"/>
      <c r="E37" s="18"/>
      <c r="F37" s="36"/>
      <c r="G37" s="40"/>
      <c r="H37" s="56"/>
    </row>
    <row r="38" spans="1:8" x14ac:dyDescent="0.45">
      <c r="A38" s="54"/>
      <c r="B38" s="46"/>
      <c r="C38" s="5"/>
      <c r="D38" s="71"/>
      <c r="E38" s="18"/>
      <c r="F38" s="36"/>
      <c r="G38" s="40"/>
      <c r="H38" s="56"/>
    </row>
    <row r="39" spans="1:8" x14ac:dyDescent="0.45">
      <c r="A39" s="54"/>
      <c r="B39" s="46"/>
      <c r="C39" s="5"/>
      <c r="D39" s="71"/>
      <c r="E39" s="18"/>
      <c r="F39" s="36"/>
      <c r="G39" s="40"/>
      <c r="H39" s="56"/>
    </row>
    <row r="40" spans="1:8" ht="40.5" x14ac:dyDescent="0.45">
      <c r="A40" s="54"/>
      <c r="B40" s="46"/>
      <c r="C40" s="5"/>
      <c r="D40" s="71"/>
      <c r="E40" s="2" t="s">
        <v>49</v>
      </c>
      <c r="F40" s="36"/>
      <c r="G40" s="40"/>
      <c r="H40" s="56"/>
    </row>
    <row r="41" spans="1:8" x14ac:dyDescent="0.45">
      <c r="A41" s="54"/>
      <c r="B41" s="46"/>
      <c r="C41" s="5"/>
      <c r="D41" s="71"/>
      <c r="E41" s="2" t="s">
        <v>50</v>
      </c>
      <c r="F41" s="36"/>
      <c r="G41" s="40"/>
      <c r="H41" s="56"/>
    </row>
    <row r="42" spans="1:8" x14ac:dyDescent="0.45">
      <c r="A42" s="54"/>
      <c r="B42" s="46"/>
      <c r="C42" s="5"/>
      <c r="D42" s="71"/>
      <c r="E42" s="2" t="s">
        <v>87</v>
      </c>
      <c r="F42" s="36"/>
      <c r="G42" s="40"/>
      <c r="H42" s="56"/>
    </row>
    <row r="43" spans="1:8" x14ac:dyDescent="0.45">
      <c r="A43" s="54"/>
      <c r="B43" s="46"/>
      <c r="C43" s="5"/>
      <c r="D43" s="71"/>
      <c r="E43" s="18"/>
      <c r="F43" s="36"/>
      <c r="G43" s="40"/>
      <c r="H43" s="56"/>
    </row>
    <row r="44" spans="1:8" x14ac:dyDescent="0.45">
      <c r="A44" s="54"/>
      <c r="B44" s="46"/>
      <c r="C44" s="5"/>
      <c r="D44" s="71"/>
      <c r="E44" s="18"/>
      <c r="F44" s="36"/>
      <c r="G44" s="40"/>
      <c r="H44" s="56"/>
    </row>
    <row r="45" spans="1:8" x14ac:dyDescent="0.45">
      <c r="A45" s="54"/>
      <c r="B45" s="46"/>
      <c r="C45" s="5"/>
      <c r="D45" s="71"/>
      <c r="E45" s="18"/>
      <c r="F45" s="36"/>
      <c r="G45" s="40"/>
      <c r="H45" s="56"/>
    </row>
    <row r="46" spans="1:8" x14ac:dyDescent="0.45">
      <c r="A46" s="54"/>
      <c r="B46" s="46"/>
      <c r="C46" s="5"/>
      <c r="D46" s="71"/>
      <c r="E46" s="18"/>
      <c r="F46" s="36"/>
      <c r="G46" s="40"/>
      <c r="H46" s="56"/>
    </row>
    <row r="47" spans="1:8" ht="13.9" thickBot="1" x14ac:dyDescent="0.5">
      <c r="A47" s="54"/>
      <c r="B47" s="46"/>
      <c r="C47" s="5"/>
      <c r="D47" s="71"/>
      <c r="E47" s="18"/>
      <c r="F47" s="36"/>
      <c r="G47" s="40"/>
      <c r="H47" s="57"/>
    </row>
    <row r="48" spans="1:8" ht="54" x14ac:dyDescent="0.45">
      <c r="A48" s="69"/>
      <c r="B48" s="70"/>
      <c r="C48" s="5"/>
      <c r="D48" s="72"/>
      <c r="E48" s="2" t="s">
        <v>51</v>
      </c>
      <c r="F48" s="36"/>
      <c r="G48" s="40"/>
    </row>
    <row r="49" spans="1:7" ht="13.5" customHeight="1" x14ac:dyDescent="0.45">
      <c r="A49" s="58" t="s">
        <v>53</v>
      </c>
      <c r="B49" s="59"/>
      <c r="C49" s="59"/>
      <c r="D49" s="59"/>
      <c r="E49" s="60"/>
      <c r="G49" s="7"/>
    </row>
    <row r="50" spans="1:7" x14ac:dyDescent="0.45">
      <c r="A50" s="61"/>
      <c r="B50" s="62"/>
      <c r="C50" s="62"/>
      <c r="D50" s="62"/>
      <c r="E50" s="63"/>
      <c r="G50" s="7"/>
    </row>
    <row r="51" spans="1:7" ht="13.9" thickBot="1" x14ac:dyDescent="0.5">
      <c r="A51" s="64"/>
      <c r="B51" s="65"/>
      <c r="C51" s="65"/>
      <c r="D51" s="65"/>
      <c r="E51" s="66"/>
      <c r="F51" s="8"/>
      <c r="G51" s="9"/>
    </row>
    <row r="52" spans="1:7" ht="13.9" thickBot="1" x14ac:dyDescent="0.5"/>
    <row r="53" spans="1:7" ht="30.75" customHeight="1" thickBot="1" x14ac:dyDescent="0.5">
      <c r="A53" s="51" t="s">
        <v>54</v>
      </c>
      <c r="B53" s="52"/>
      <c r="C53" s="52"/>
      <c r="D53" s="53"/>
    </row>
    <row r="54" spans="1:7" ht="54.4" thickBot="1" x14ac:dyDescent="0.5">
      <c r="A54" s="15" t="s">
        <v>56</v>
      </c>
      <c r="B54" s="16" t="s">
        <v>20</v>
      </c>
      <c r="C54" s="16" t="s">
        <v>59</v>
      </c>
      <c r="D54" s="17" t="s">
        <v>60</v>
      </c>
    </row>
    <row r="55" spans="1:7" ht="27" x14ac:dyDescent="0.45">
      <c r="A55" s="6" t="s">
        <v>55</v>
      </c>
      <c r="B55" s="2" t="e">
        <f>(C3/G4)*(C17/(C17-G30))</f>
        <v>#DIV/0!</v>
      </c>
      <c r="C55" s="27">
        <v>0.2</v>
      </c>
      <c r="D55" s="19">
        <v>0.25</v>
      </c>
    </row>
    <row r="56" spans="1:7" ht="13.9" thickBot="1" x14ac:dyDescent="0.5">
      <c r="A56" s="14" t="s">
        <v>57</v>
      </c>
      <c r="B56" s="8" t="e">
        <f>(C3+G9+C12+G30)/G4</f>
        <v>#DIV/0!</v>
      </c>
      <c r="C56" s="42">
        <v>0.72</v>
      </c>
      <c r="D56" s="67"/>
    </row>
  </sheetData>
  <mergeCells count="29">
    <mergeCell ref="H35:H47"/>
    <mergeCell ref="A49:E51"/>
    <mergeCell ref="A53:D53"/>
    <mergeCell ref="C56:D56"/>
    <mergeCell ref="A9:A11"/>
    <mergeCell ref="B9:B11"/>
    <mergeCell ref="D9:D11"/>
    <mergeCell ref="F9:F11"/>
    <mergeCell ref="G9:G11"/>
    <mergeCell ref="A30:A48"/>
    <mergeCell ref="B30:B48"/>
    <mergeCell ref="D30:D48"/>
    <mergeCell ref="F30:F48"/>
    <mergeCell ref="G30:G48"/>
    <mergeCell ref="A13:A17"/>
    <mergeCell ref="A18:A22"/>
    <mergeCell ref="B23:B27"/>
    <mergeCell ref="A23:A27"/>
    <mergeCell ref="A1:G1"/>
    <mergeCell ref="A4:A8"/>
    <mergeCell ref="B4:B8"/>
    <mergeCell ref="D4:D8"/>
    <mergeCell ref="F4:F8"/>
    <mergeCell ref="G4:G8"/>
    <mergeCell ref="F13:F27"/>
    <mergeCell ref="G13:G27"/>
    <mergeCell ref="H18:H27"/>
    <mergeCell ref="B13:B17"/>
    <mergeCell ref="B18:B22"/>
  </mergeCells>
  <conditionalFormatting sqref="B55">
    <cfRule type="cellIs" dxfId="11" priority="5" operator="greaterThan">
      <formula>$C$55</formula>
    </cfRule>
    <cfRule type="cellIs" dxfId="10" priority="6" operator="lessThan">
      <formula>$C$55</formula>
    </cfRule>
  </conditionalFormatting>
  <conditionalFormatting sqref="B56">
    <cfRule type="cellIs" dxfId="9" priority="1" operator="greaterThan">
      <formula>$C$56</formula>
    </cfRule>
    <cfRule type="cellIs" dxfId="8" priority="2" operator="lessThan">
      <formula>$C$56</formula>
    </cfRule>
  </conditionalFormatting>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245A-B9DF-458A-9034-114517EE44C3}">
  <dimension ref="A1:H56"/>
  <sheetViews>
    <sheetView tabSelected="1" topLeftCell="A13" workbookViewId="0">
      <selection activeCell="C16" sqref="C16"/>
    </sheetView>
  </sheetViews>
  <sheetFormatPr baseColWidth="10" defaultColWidth="10.73046875" defaultRowHeight="13.5" x14ac:dyDescent="0.45"/>
  <cols>
    <col min="1" max="1" width="25.265625" style="2" customWidth="1"/>
    <col min="2" max="2" width="25.3984375" style="2" customWidth="1"/>
    <col min="3" max="3" width="16.3984375" style="2" bestFit="1" customWidth="1"/>
    <col min="4" max="4" width="10.73046875" style="2"/>
    <col min="5" max="5" width="27.1328125" style="2" customWidth="1"/>
    <col min="6" max="7" width="10.73046875" style="2"/>
    <col min="8" max="8" width="45" style="2" customWidth="1"/>
    <col min="9" max="9" width="16.3984375" style="2" bestFit="1" customWidth="1"/>
    <col min="10" max="16384" width="10.73046875" style="2"/>
  </cols>
  <sheetData>
    <row r="1" spans="1:7" ht="79.5" customHeight="1" thickBot="1" x14ac:dyDescent="0.5">
      <c r="A1" s="51" t="s">
        <v>86</v>
      </c>
      <c r="B1" s="52"/>
      <c r="C1" s="52"/>
      <c r="D1" s="52"/>
      <c r="E1" s="52"/>
      <c r="F1" s="52"/>
      <c r="G1" s="53"/>
    </row>
    <row r="2" spans="1:7" ht="13.9" thickBot="1" x14ac:dyDescent="0.5">
      <c r="A2" s="11" t="s">
        <v>18</v>
      </c>
      <c r="B2" s="12" t="s">
        <v>19</v>
      </c>
      <c r="C2" s="12" t="s">
        <v>20</v>
      </c>
      <c r="D2" s="12" t="s">
        <v>21</v>
      </c>
      <c r="E2" s="12" t="s">
        <v>22</v>
      </c>
      <c r="F2" s="12" t="s">
        <v>24</v>
      </c>
      <c r="G2" s="13" t="s">
        <v>20</v>
      </c>
    </row>
    <row r="3" spans="1:7" ht="40.5" x14ac:dyDescent="0.45">
      <c r="A3" s="6" t="s">
        <v>23</v>
      </c>
      <c r="B3" s="2" t="s">
        <v>25</v>
      </c>
      <c r="C3" s="10"/>
      <c r="D3" s="2" t="s">
        <v>26</v>
      </c>
      <c r="E3" s="2" t="s">
        <v>64</v>
      </c>
      <c r="G3" s="7"/>
    </row>
    <row r="4" spans="1:7" ht="22.5" customHeight="1" x14ac:dyDescent="0.45">
      <c r="A4" s="54" t="s">
        <v>27</v>
      </c>
      <c r="B4" s="36" t="s">
        <v>33</v>
      </c>
      <c r="C4" s="5"/>
      <c r="D4" s="36" t="s">
        <v>26</v>
      </c>
      <c r="E4" s="2" t="s">
        <v>28</v>
      </c>
      <c r="F4" s="36" t="s">
        <v>34</v>
      </c>
      <c r="G4" s="40">
        <f>SUM(C4:C8)</f>
        <v>0</v>
      </c>
    </row>
    <row r="5" spans="1:7" x14ac:dyDescent="0.45">
      <c r="A5" s="54"/>
      <c r="B5" s="36"/>
      <c r="C5" s="5"/>
      <c r="D5" s="36"/>
      <c r="E5" s="2" t="s">
        <v>29</v>
      </c>
      <c r="F5" s="36"/>
      <c r="G5" s="40"/>
    </row>
    <row r="6" spans="1:7" x14ac:dyDescent="0.45">
      <c r="A6" s="54"/>
      <c r="B6" s="36"/>
      <c r="C6" s="5"/>
      <c r="D6" s="36"/>
      <c r="E6" s="2" t="s">
        <v>30</v>
      </c>
      <c r="F6" s="36"/>
      <c r="G6" s="40"/>
    </row>
    <row r="7" spans="1:7" x14ac:dyDescent="0.45">
      <c r="A7" s="54"/>
      <c r="B7" s="36"/>
      <c r="C7" s="5"/>
      <c r="D7" s="36"/>
      <c r="E7" s="2" t="s">
        <v>31</v>
      </c>
      <c r="F7" s="36"/>
      <c r="G7" s="40"/>
    </row>
    <row r="8" spans="1:7" ht="59.25" customHeight="1" x14ac:dyDescent="0.45">
      <c r="A8" s="54"/>
      <c r="B8" s="36"/>
      <c r="C8" s="5"/>
      <c r="D8" s="36"/>
      <c r="E8" s="2" t="s">
        <v>32</v>
      </c>
      <c r="F8" s="36"/>
      <c r="G8" s="40"/>
    </row>
    <row r="9" spans="1:7" ht="61.9" customHeight="1" x14ac:dyDescent="0.45">
      <c r="A9" s="54" t="s">
        <v>63</v>
      </c>
      <c r="B9" s="68" t="s">
        <v>35</v>
      </c>
      <c r="C9" s="5"/>
      <c r="D9" s="68" t="s">
        <v>26</v>
      </c>
      <c r="E9" s="2" t="s">
        <v>36</v>
      </c>
      <c r="F9" s="36" t="s">
        <v>38</v>
      </c>
      <c r="G9" s="40">
        <f>SUM(C9:C11)</f>
        <v>0</v>
      </c>
    </row>
    <row r="10" spans="1:7" x14ac:dyDescent="0.45">
      <c r="A10" s="54"/>
      <c r="B10" s="68"/>
      <c r="C10" s="5"/>
      <c r="D10" s="68"/>
      <c r="E10" s="2" t="s">
        <v>37</v>
      </c>
      <c r="F10" s="36"/>
      <c r="G10" s="40"/>
    </row>
    <row r="11" spans="1:7" x14ac:dyDescent="0.45">
      <c r="A11" s="54"/>
      <c r="B11" s="68"/>
      <c r="C11" s="5"/>
      <c r="D11" s="68"/>
      <c r="E11" s="2" t="s">
        <v>32</v>
      </c>
      <c r="F11" s="36"/>
      <c r="G11" s="40"/>
    </row>
    <row r="12" spans="1:7" ht="54" x14ac:dyDescent="0.45">
      <c r="A12" s="6" t="s">
        <v>39</v>
      </c>
      <c r="B12" s="2" t="s">
        <v>40</v>
      </c>
      <c r="C12" s="20"/>
      <c r="D12" s="2" t="s">
        <v>26</v>
      </c>
      <c r="G12" s="7"/>
    </row>
    <row r="13" spans="1:7" ht="27" customHeight="1" x14ac:dyDescent="0.45">
      <c r="A13" s="54" t="s">
        <v>41</v>
      </c>
      <c r="B13" s="46" t="s">
        <v>42</v>
      </c>
      <c r="C13" s="5"/>
      <c r="D13" s="2" t="s">
        <v>71</v>
      </c>
      <c r="E13" s="2" t="s">
        <v>75</v>
      </c>
      <c r="F13" s="36" t="s">
        <v>82</v>
      </c>
      <c r="G13" s="40">
        <f>C17+C22+C27</f>
        <v>0</v>
      </c>
    </row>
    <row r="14" spans="1:7" ht="32.25" customHeight="1" x14ac:dyDescent="0.45">
      <c r="A14" s="54"/>
      <c r="B14" s="46"/>
      <c r="C14" s="5"/>
      <c r="D14" s="2" t="s">
        <v>70</v>
      </c>
      <c r="E14" s="2" t="s">
        <v>69</v>
      </c>
      <c r="F14" s="36"/>
      <c r="G14" s="40"/>
    </row>
    <row r="15" spans="1:7" ht="19.5" customHeight="1" x14ac:dyDescent="0.45">
      <c r="A15" s="54"/>
      <c r="B15" s="46"/>
      <c r="C15" s="5"/>
      <c r="D15" s="2" t="s">
        <v>73</v>
      </c>
      <c r="E15" s="2" t="s">
        <v>72</v>
      </c>
      <c r="F15" s="36"/>
      <c r="G15" s="40"/>
    </row>
    <row r="16" spans="1:7" ht="27" x14ac:dyDescent="0.45">
      <c r="A16" s="54"/>
      <c r="B16" s="46"/>
      <c r="C16" s="20"/>
      <c r="D16" s="2" t="s">
        <v>74</v>
      </c>
      <c r="E16" s="2" t="s">
        <v>83</v>
      </c>
      <c r="F16" s="36"/>
      <c r="G16" s="40"/>
    </row>
    <row r="17" spans="1:8" ht="21.75" customHeight="1" thickBot="1" x14ac:dyDescent="0.5">
      <c r="A17" s="54"/>
      <c r="B17" s="46"/>
      <c r="C17" s="33">
        <f>C13*C16/3600000</f>
        <v>0</v>
      </c>
      <c r="D17" s="2" t="s">
        <v>26</v>
      </c>
      <c r="E17" s="2" t="s">
        <v>77</v>
      </c>
      <c r="F17" s="36"/>
      <c r="G17" s="40"/>
    </row>
    <row r="18" spans="1:8" ht="21.75" customHeight="1" x14ac:dyDescent="0.45">
      <c r="A18" s="48" t="s">
        <v>80</v>
      </c>
      <c r="B18" s="47" t="s">
        <v>42</v>
      </c>
      <c r="C18" s="20"/>
      <c r="D18" s="30" t="s">
        <v>71</v>
      </c>
      <c r="E18" s="30" t="s">
        <v>75</v>
      </c>
      <c r="F18" s="36"/>
      <c r="G18" s="41"/>
      <c r="H18" s="43" t="s">
        <v>84</v>
      </c>
    </row>
    <row r="19" spans="1:8" ht="21.75" customHeight="1" x14ac:dyDescent="0.45">
      <c r="A19" s="48"/>
      <c r="B19" s="47"/>
      <c r="C19" s="20"/>
      <c r="D19" s="30" t="s">
        <v>70</v>
      </c>
      <c r="E19" s="30" t="s">
        <v>69</v>
      </c>
      <c r="F19" s="36"/>
      <c r="G19" s="41"/>
      <c r="H19" s="44"/>
    </row>
    <row r="20" spans="1:8" ht="21.75" customHeight="1" x14ac:dyDescent="0.45">
      <c r="A20" s="48"/>
      <c r="B20" s="47"/>
      <c r="C20" s="20"/>
      <c r="D20" s="30" t="s">
        <v>73</v>
      </c>
      <c r="E20" s="30" t="s">
        <v>72</v>
      </c>
      <c r="F20" s="36"/>
      <c r="G20" s="41"/>
      <c r="H20" s="44"/>
    </row>
    <row r="21" spans="1:8" ht="28.5" customHeight="1" x14ac:dyDescent="0.45">
      <c r="A21" s="48"/>
      <c r="B21" s="47"/>
      <c r="C21" s="20"/>
      <c r="D21" s="30" t="s">
        <v>74</v>
      </c>
      <c r="E21" s="30" t="s">
        <v>83</v>
      </c>
      <c r="F21" s="36"/>
      <c r="G21" s="41"/>
      <c r="H21" s="44"/>
    </row>
    <row r="22" spans="1:8" ht="21.75" customHeight="1" x14ac:dyDescent="0.45">
      <c r="A22" s="48"/>
      <c r="B22" s="47"/>
      <c r="C22" s="33">
        <f>C18*C21/3600000</f>
        <v>0</v>
      </c>
      <c r="D22" s="30" t="s">
        <v>26</v>
      </c>
      <c r="E22" s="30" t="s">
        <v>78</v>
      </c>
      <c r="F22" s="36"/>
      <c r="G22" s="41"/>
      <c r="H22" s="44"/>
    </row>
    <row r="23" spans="1:8" ht="21.75" customHeight="1" x14ac:dyDescent="0.45">
      <c r="A23" s="48" t="s">
        <v>81</v>
      </c>
      <c r="B23" s="47" t="s">
        <v>42</v>
      </c>
      <c r="C23" s="20"/>
      <c r="D23" s="30" t="s">
        <v>71</v>
      </c>
      <c r="E23" s="30" t="s">
        <v>75</v>
      </c>
      <c r="F23" s="36"/>
      <c r="G23" s="41"/>
      <c r="H23" s="44"/>
    </row>
    <row r="24" spans="1:8" ht="21.75" customHeight="1" x14ac:dyDescent="0.45">
      <c r="A24" s="48"/>
      <c r="B24" s="47"/>
      <c r="C24" s="20"/>
      <c r="D24" s="30" t="s">
        <v>70</v>
      </c>
      <c r="E24" s="30" t="s">
        <v>69</v>
      </c>
      <c r="F24" s="36"/>
      <c r="G24" s="41"/>
      <c r="H24" s="44"/>
    </row>
    <row r="25" spans="1:8" ht="21.75" customHeight="1" x14ac:dyDescent="0.45">
      <c r="A25" s="48"/>
      <c r="B25" s="47"/>
      <c r="C25" s="20"/>
      <c r="D25" s="30" t="s">
        <v>73</v>
      </c>
      <c r="E25" s="30" t="s">
        <v>72</v>
      </c>
      <c r="F25" s="36"/>
      <c r="G25" s="41"/>
      <c r="H25" s="44"/>
    </row>
    <row r="26" spans="1:8" ht="27.75" customHeight="1" x14ac:dyDescent="0.45">
      <c r="A26" s="48"/>
      <c r="B26" s="47"/>
      <c r="C26" s="20"/>
      <c r="D26" s="30" t="s">
        <v>74</v>
      </c>
      <c r="E26" s="30" t="s">
        <v>83</v>
      </c>
      <c r="F26" s="36"/>
      <c r="G26" s="41"/>
      <c r="H26" s="44"/>
    </row>
    <row r="27" spans="1:8" ht="21.75" customHeight="1" thickBot="1" x14ac:dyDescent="0.5">
      <c r="A27" s="50"/>
      <c r="B27" s="49"/>
      <c r="C27" s="34">
        <f>C23*C26/3600000</f>
        <v>0</v>
      </c>
      <c r="D27" s="30" t="s">
        <v>26</v>
      </c>
      <c r="E27" s="30" t="s">
        <v>79</v>
      </c>
      <c r="F27" s="39"/>
      <c r="G27" s="42"/>
      <c r="H27" s="45"/>
    </row>
    <row r="28" spans="1:8" ht="51" customHeight="1" thickBot="1" x14ac:dyDescent="0.5">
      <c r="A28" s="26" t="s">
        <v>68</v>
      </c>
      <c r="B28" s="28"/>
      <c r="C28" s="29" t="e">
        <f>G13*(1-C3/(0.2*G4))</f>
        <v>#DIV/0!</v>
      </c>
      <c r="D28" s="22" t="s">
        <v>26</v>
      </c>
      <c r="E28" s="22"/>
      <c r="F28" s="22"/>
      <c r="G28" s="23"/>
    </row>
    <row r="29" spans="1:8" ht="51" customHeight="1" thickBot="1" x14ac:dyDescent="0.5">
      <c r="A29" s="21" t="s">
        <v>88</v>
      </c>
      <c r="B29" s="31"/>
      <c r="C29" s="35">
        <f>(0.72*G4)-C3-G9-C12</f>
        <v>0</v>
      </c>
      <c r="D29" s="32" t="s">
        <v>26</v>
      </c>
      <c r="E29" s="22"/>
      <c r="F29" s="22"/>
      <c r="G29" s="23"/>
    </row>
    <row r="30" spans="1:8" ht="14.25" customHeight="1" x14ac:dyDescent="0.45">
      <c r="A30" s="54" t="s">
        <v>43</v>
      </c>
      <c r="B30" s="46" t="s">
        <v>44</v>
      </c>
      <c r="C30" s="10"/>
      <c r="D30" s="71" t="s">
        <v>26</v>
      </c>
      <c r="E30" s="2" t="s">
        <v>61</v>
      </c>
      <c r="F30" s="36" t="s">
        <v>52</v>
      </c>
      <c r="G30" s="40">
        <f>SUM(C30:C48)</f>
        <v>0</v>
      </c>
    </row>
    <row r="31" spans="1:8" ht="34.15" customHeight="1" x14ac:dyDescent="0.45">
      <c r="A31" s="54"/>
      <c r="B31" s="46"/>
      <c r="C31" s="5"/>
      <c r="D31" s="71"/>
      <c r="E31" s="2" t="s">
        <v>48</v>
      </c>
      <c r="F31" s="36"/>
      <c r="G31" s="40"/>
    </row>
    <row r="32" spans="1:8" x14ac:dyDescent="0.45">
      <c r="A32" s="54"/>
      <c r="B32" s="46"/>
      <c r="C32" s="5"/>
      <c r="D32" s="71"/>
      <c r="E32" s="2" t="s">
        <v>45</v>
      </c>
      <c r="F32" s="36"/>
      <c r="G32" s="40"/>
    </row>
    <row r="33" spans="1:8" x14ac:dyDescent="0.45">
      <c r="A33" s="54"/>
      <c r="B33" s="46"/>
      <c r="C33" s="5"/>
      <c r="D33" s="71"/>
      <c r="E33" s="2" t="s">
        <v>46</v>
      </c>
      <c r="F33" s="36"/>
      <c r="G33" s="40"/>
    </row>
    <row r="34" spans="1:8" ht="27.4" thickBot="1" x14ac:dyDescent="0.5">
      <c r="A34" s="54"/>
      <c r="B34" s="46"/>
      <c r="C34" s="5"/>
      <c r="D34" s="71"/>
      <c r="E34" s="2" t="s">
        <v>47</v>
      </c>
      <c r="F34" s="36"/>
      <c r="G34" s="40"/>
    </row>
    <row r="35" spans="1:8" ht="14.65" customHeight="1" x14ac:dyDescent="0.45">
      <c r="A35" s="54"/>
      <c r="B35" s="46"/>
      <c r="C35" s="5"/>
      <c r="D35" s="71"/>
      <c r="E35" s="18"/>
      <c r="F35" s="36"/>
      <c r="G35" s="40"/>
      <c r="H35" s="55" t="s">
        <v>62</v>
      </c>
    </row>
    <row r="36" spans="1:8" x14ac:dyDescent="0.45">
      <c r="A36" s="54"/>
      <c r="B36" s="46"/>
      <c r="C36" s="5"/>
      <c r="D36" s="71"/>
      <c r="E36" s="18"/>
      <c r="F36" s="36"/>
      <c r="G36" s="40"/>
      <c r="H36" s="56"/>
    </row>
    <row r="37" spans="1:8" x14ac:dyDescent="0.45">
      <c r="A37" s="54"/>
      <c r="B37" s="46"/>
      <c r="C37" s="5"/>
      <c r="D37" s="71"/>
      <c r="E37" s="18"/>
      <c r="F37" s="36"/>
      <c r="G37" s="40"/>
      <c r="H37" s="56"/>
    </row>
    <row r="38" spans="1:8" x14ac:dyDescent="0.45">
      <c r="A38" s="54"/>
      <c r="B38" s="46"/>
      <c r="C38" s="5"/>
      <c r="D38" s="71"/>
      <c r="E38" s="18"/>
      <c r="F38" s="36"/>
      <c r="G38" s="40"/>
      <c r="H38" s="56"/>
    </row>
    <row r="39" spans="1:8" x14ac:dyDescent="0.45">
      <c r="A39" s="54"/>
      <c r="B39" s="46"/>
      <c r="C39" s="5"/>
      <c r="D39" s="71"/>
      <c r="E39" s="18"/>
      <c r="F39" s="36"/>
      <c r="G39" s="40"/>
      <c r="H39" s="56"/>
    </row>
    <row r="40" spans="1:8" ht="40.5" x14ac:dyDescent="0.45">
      <c r="A40" s="54"/>
      <c r="B40" s="46"/>
      <c r="C40" s="5"/>
      <c r="D40" s="71"/>
      <c r="E40" s="2" t="s">
        <v>49</v>
      </c>
      <c r="F40" s="36"/>
      <c r="G40" s="40"/>
      <c r="H40" s="56"/>
    </row>
    <row r="41" spans="1:8" x14ac:dyDescent="0.45">
      <c r="A41" s="54"/>
      <c r="B41" s="46"/>
      <c r="C41" s="5"/>
      <c r="D41" s="71"/>
      <c r="E41" s="2" t="s">
        <v>50</v>
      </c>
      <c r="F41" s="36"/>
      <c r="G41" s="40"/>
      <c r="H41" s="56"/>
    </row>
    <row r="42" spans="1:8" x14ac:dyDescent="0.45">
      <c r="A42" s="54"/>
      <c r="B42" s="46"/>
      <c r="C42" s="5"/>
      <c r="D42" s="71"/>
      <c r="E42" s="2" t="s">
        <v>87</v>
      </c>
      <c r="F42" s="36"/>
      <c r="G42" s="40"/>
      <c r="H42" s="56"/>
    </row>
    <row r="43" spans="1:8" x14ac:dyDescent="0.45">
      <c r="A43" s="54"/>
      <c r="B43" s="46"/>
      <c r="C43" s="5"/>
      <c r="D43" s="71"/>
      <c r="E43" s="18"/>
      <c r="F43" s="36"/>
      <c r="G43" s="40"/>
      <c r="H43" s="56"/>
    </row>
    <row r="44" spans="1:8" x14ac:dyDescent="0.45">
      <c r="A44" s="54"/>
      <c r="B44" s="46"/>
      <c r="C44" s="5"/>
      <c r="D44" s="71"/>
      <c r="E44" s="18"/>
      <c r="F44" s="36"/>
      <c r="G44" s="40"/>
      <c r="H44" s="56"/>
    </row>
    <row r="45" spans="1:8" x14ac:dyDescent="0.45">
      <c r="A45" s="54"/>
      <c r="B45" s="46"/>
      <c r="C45" s="5"/>
      <c r="D45" s="71"/>
      <c r="E45" s="18"/>
      <c r="F45" s="36"/>
      <c r="G45" s="40"/>
      <c r="H45" s="56"/>
    </row>
    <row r="46" spans="1:8" x14ac:dyDescent="0.45">
      <c r="A46" s="54"/>
      <c r="B46" s="46"/>
      <c r="C46" s="5"/>
      <c r="D46" s="71"/>
      <c r="E46" s="18"/>
      <c r="F46" s="36"/>
      <c r="G46" s="40"/>
      <c r="H46" s="56"/>
    </row>
    <row r="47" spans="1:8" ht="13.9" thickBot="1" x14ac:dyDescent="0.5">
      <c r="A47" s="54"/>
      <c r="B47" s="46"/>
      <c r="C47" s="5"/>
      <c r="D47" s="71"/>
      <c r="E47" s="18"/>
      <c r="F47" s="36"/>
      <c r="G47" s="40"/>
      <c r="H47" s="57"/>
    </row>
    <row r="48" spans="1:8" ht="54" x14ac:dyDescent="0.45">
      <c r="A48" s="69"/>
      <c r="B48" s="70"/>
      <c r="C48" s="5"/>
      <c r="D48" s="72"/>
      <c r="E48" s="2" t="s">
        <v>51</v>
      </c>
      <c r="F48" s="36"/>
      <c r="G48" s="40"/>
    </row>
    <row r="49" spans="1:7" ht="13.5" customHeight="1" x14ac:dyDescent="0.45">
      <c r="A49" s="58" t="s">
        <v>53</v>
      </c>
      <c r="B49" s="59"/>
      <c r="C49" s="59"/>
      <c r="D49" s="59"/>
      <c r="E49" s="60"/>
      <c r="G49" s="7"/>
    </row>
    <row r="50" spans="1:7" x14ac:dyDescent="0.45">
      <c r="A50" s="61"/>
      <c r="B50" s="62"/>
      <c r="C50" s="62"/>
      <c r="D50" s="62"/>
      <c r="E50" s="63"/>
      <c r="G50" s="7"/>
    </row>
    <row r="51" spans="1:7" ht="13.9" thickBot="1" x14ac:dyDescent="0.5">
      <c r="A51" s="64"/>
      <c r="B51" s="65"/>
      <c r="C51" s="65"/>
      <c r="D51" s="65"/>
      <c r="E51" s="66"/>
      <c r="F51" s="8"/>
      <c r="G51" s="9"/>
    </row>
    <row r="52" spans="1:7" ht="13.9" thickBot="1" x14ac:dyDescent="0.5"/>
    <row r="53" spans="1:7" ht="30.75" customHeight="1" thickBot="1" x14ac:dyDescent="0.5">
      <c r="A53" s="51" t="s">
        <v>54</v>
      </c>
      <c r="B53" s="52"/>
      <c r="C53" s="52"/>
      <c r="D53" s="53"/>
    </row>
    <row r="54" spans="1:7" ht="54.4" thickBot="1" x14ac:dyDescent="0.5">
      <c r="A54" s="15" t="s">
        <v>56</v>
      </c>
      <c r="B54" s="16" t="s">
        <v>20</v>
      </c>
      <c r="C54" s="16" t="s">
        <v>59</v>
      </c>
      <c r="D54" s="17" t="s">
        <v>60</v>
      </c>
    </row>
    <row r="55" spans="1:7" ht="27" x14ac:dyDescent="0.45">
      <c r="A55" s="6" t="s">
        <v>55</v>
      </c>
      <c r="B55" s="2" t="e">
        <f>(C3/G4)*(C17/(C17-G30))</f>
        <v>#DIV/0!</v>
      </c>
      <c r="C55" s="27">
        <v>0.2</v>
      </c>
      <c r="D55" s="19">
        <v>0.25</v>
      </c>
    </row>
    <row r="56" spans="1:7" ht="13.9" thickBot="1" x14ac:dyDescent="0.5">
      <c r="A56" s="14" t="s">
        <v>57</v>
      </c>
      <c r="B56" s="8" t="e">
        <f>(C3+G9+C12+G30)/G4</f>
        <v>#DIV/0!</v>
      </c>
      <c r="C56" s="42">
        <v>0.72</v>
      </c>
      <c r="D56" s="67"/>
    </row>
  </sheetData>
  <mergeCells count="29">
    <mergeCell ref="A1:G1"/>
    <mergeCell ref="A4:A8"/>
    <mergeCell ref="B4:B8"/>
    <mergeCell ref="D4:D8"/>
    <mergeCell ref="F4:F8"/>
    <mergeCell ref="G4:G8"/>
    <mergeCell ref="A13:A17"/>
    <mergeCell ref="B13:B17"/>
    <mergeCell ref="F13:F27"/>
    <mergeCell ref="G13:G27"/>
    <mergeCell ref="A18:A22"/>
    <mergeCell ref="A9:A11"/>
    <mergeCell ref="B9:B11"/>
    <mergeCell ref="D9:D11"/>
    <mergeCell ref="F9:F11"/>
    <mergeCell ref="G9:G11"/>
    <mergeCell ref="A49:E51"/>
    <mergeCell ref="A53:D53"/>
    <mergeCell ref="C56:D56"/>
    <mergeCell ref="B18:B22"/>
    <mergeCell ref="H18:H27"/>
    <mergeCell ref="A23:A27"/>
    <mergeCell ref="B23:B27"/>
    <mergeCell ref="A30:A48"/>
    <mergeCell ref="B30:B48"/>
    <mergeCell ref="D30:D48"/>
    <mergeCell ref="F30:F48"/>
    <mergeCell ref="G30:G48"/>
    <mergeCell ref="H35:H47"/>
  </mergeCells>
  <conditionalFormatting sqref="B55">
    <cfRule type="cellIs" dxfId="7" priority="3" operator="greaterThan">
      <formula>$C$55</formula>
    </cfRule>
    <cfRule type="cellIs" dxfId="6" priority="4" operator="lessThan">
      <formula>$C$55</formula>
    </cfRule>
  </conditionalFormatting>
  <conditionalFormatting sqref="B56">
    <cfRule type="cellIs" dxfId="5" priority="1" operator="greaterThan">
      <formula>$C$56</formula>
    </cfRule>
    <cfRule type="cellIs" dxfId="4" priority="2" operator="lessThan">
      <formula>$C$56</formula>
    </cfRule>
  </conditionalFormatting>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CE0CF-FF2C-4C09-92E9-2A4853EEFE2C}">
  <sheetPr>
    <tabColor rgb="FF00B0F0"/>
  </sheetPr>
  <dimension ref="D5:L37"/>
  <sheetViews>
    <sheetView showGridLines="0" workbookViewId="0">
      <selection activeCell="G21" sqref="G21"/>
    </sheetView>
  </sheetViews>
  <sheetFormatPr baseColWidth="10" defaultRowHeight="14.25" x14ac:dyDescent="0.45"/>
  <sheetData>
    <row r="5" spans="4:12" x14ac:dyDescent="0.45">
      <c r="E5" s="24">
        <v>20</v>
      </c>
      <c r="F5" s="24">
        <v>30</v>
      </c>
      <c r="G5" s="24">
        <v>40</v>
      </c>
      <c r="H5" s="24">
        <v>50</v>
      </c>
      <c r="I5" s="24">
        <v>60</v>
      </c>
      <c r="J5" s="24">
        <v>70</v>
      </c>
      <c r="K5" s="24">
        <v>80</v>
      </c>
      <c r="L5" s="24" t="s">
        <v>76</v>
      </c>
    </row>
    <row r="6" spans="4:12" x14ac:dyDescent="0.45">
      <c r="D6" s="24">
        <v>250</v>
      </c>
      <c r="E6">
        <v>2898.8964984369532</v>
      </c>
      <c r="F6">
        <v>2851.4086596638022</v>
      </c>
    </row>
    <row r="7" spans="4:12" x14ac:dyDescent="0.45">
      <c r="D7" s="24">
        <v>260</v>
      </c>
      <c r="E7">
        <v>2924.5261294975708</v>
      </c>
      <c r="F7">
        <v>2881.8654057736371</v>
      </c>
      <c r="G7">
        <v>2831.7255869473311</v>
      </c>
    </row>
    <row r="8" spans="4:12" x14ac:dyDescent="0.45">
      <c r="D8" s="24">
        <v>270</v>
      </c>
      <c r="E8">
        <v>2949.4741436627178</v>
      </c>
      <c r="F8">
        <v>2910.7416270752951</v>
      </c>
      <c r="G8">
        <v>2866.4652085815947</v>
      </c>
      <c r="H8">
        <v>2814.1234461410791</v>
      </c>
    </row>
    <row r="9" spans="4:12" x14ac:dyDescent="0.45">
      <c r="D9" s="24">
        <v>280</v>
      </c>
      <c r="E9">
        <v>2973.8687483998156</v>
      </c>
      <c r="F9">
        <v>2938.4373083734481</v>
      </c>
      <c r="G9">
        <v>2898.6822323431161</v>
      </c>
      <c r="H9">
        <v>2853.2103024875273</v>
      </c>
      <c r="I9">
        <v>2799.3657744208167</v>
      </c>
    </row>
    <row r="10" spans="4:12" x14ac:dyDescent="0.45">
      <c r="D10" s="24">
        <v>290</v>
      </c>
      <c r="E10">
        <v>2997.8096310389728</v>
      </c>
      <c r="F10">
        <v>2965.2017252851415</v>
      </c>
      <c r="G10">
        <v>2929.1225543536148</v>
      </c>
      <c r="H10">
        <v>2888.7341904779109</v>
      </c>
      <c r="I10">
        <v>2842.5645060073698</v>
      </c>
      <c r="J10">
        <v>2788.0273635992639</v>
      </c>
    </row>
    <row r="11" spans="4:12" x14ac:dyDescent="0.45">
      <c r="D11" s="24">
        <v>300</v>
      </c>
      <c r="E11">
        <v>3021.3768044476437</v>
      </c>
      <c r="F11">
        <v>2991.2120604145452</v>
      </c>
      <c r="G11">
        <v>2958.2103580665334</v>
      </c>
      <c r="H11">
        <v>2921.8328539984009</v>
      </c>
      <c r="I11">
        <v>2881.2005027980736</v>
      </c>
      <c r="J11">
        <v>2834.8830700032331</v>
      </c>
      <c r="K11">
        <v>2780.4606899787423</v>
      </c>
    </row>
    <row r="12" spans="4:12" x14ac:dyDescent="0.45">
      <c r="D12" s="24">
        <v>310</v>
      </c>
      <c r="E12">
        <v>3044.6355214470409</v>
      </c>
      <c r="F12">
        <v>3016.6035428637351</v>
      </c>
      <c r="G12">
        <v>2986.2253833642858</v>
      </c>
      <c r="H12">
        <v>2953.1345759755786</v>
      </c>
      <c r="I12">
        <v>2916.7779842306009</v>
      </c>
      <c r="J12">
        <v>2876.2994937187614</v>
      </c>
      <c r="K12">
        <v>2830.3764256226823</v>
      </c>
    </row>
    <row r="13" spans="4:12" x14ac:dyDescent="0.45">
      <c r="D13" s="24">
        <v>320</v>
      </c>
      <c r="E13">
        <v>3067.639503054048</v>
      </c>
      <c r="F13">
        <v>3041.4832598254375</v>
      </c>
      <c r="G13">
        <v>3013.370104110576</v>
      </c>
      <c r="H13">
        <v>2983.0387812226195</v>
      </c>
      <c r="I13">
        <v>2950.1243521614419</v>
      </c>
      <c r="J13">
        <v>2914.0918537335133</v>
      </c>
      <c r="K13">
        <v>2874.1502245869337</v>
      </c>
    </row>
    <row r="14" spans="4:12" x14ac:dyDescent="0.45">
      <c r="D14" s="24">
        <v>330</v>
      </c>
      <c r="E14">
        <v>3090.4332764293517</v>
      </c>
      <c r="F14">
        <v>3065.9377537117939</v>
      </c>
      <c r="G14">
        <v>3039.7992520176731</v>
      </c>
      <c r="H14">
        <v>3011.8240855368831</v>
      </c>
      <c r="I14">
        <v>2981.7607069101227</v>
      </c>
      <c r="J14">
        <v>2949.2613211112102</v>
      </c>
      <c r="K14">
        <v>2913.8330372204978</v>
      </c>
    </row>
    <row r="15" spans="4:12" x14ac:dyDescent="0.45">
      <c r="D15" s="24">
        <v>340</v>
      </c>
      <c r="E15">
        <v>3113.0539551542656</v>
      </c>
      <c r="F15">
        <v>3090.0378493937992</v>
      </c>
      <c r="G15">
        <v>3065.6349255862233</v>
      </c>
      <c r="H15">
        <v>3039.6969468558891</v>
      </c>
      <c r="I15">
        <v>3012.0435166267225</v>
      </c>
      <c r="J15">
        <v>2982.439556323031</v>
      </c>
      <c r="K15">
        <v>2950.5667812070901</v>
      </c>
    </row>
    <row r="16" spans="4:12" x14ac:dyDescent="0.45">
      <c r="D16" s="24">
        <v>350</v>
      </c>
      <c r="E16">
        <v>3135.5326302498534</v>
      </c>
      <c r="F16">
        <v>3113.8420243938172</v>
      </c>
      <c r="G16">
        <v>3090.9754311271972</v>
      </c>
      <c r="H16">
        <v>3066.8165021847431</v>
      </c>
      <c r="I16">
        <v>3041.2312901409941</v>
      </c>
      <c r="J16">
        <v>3014.0548760639876</v>
      </c>
      <c r="K16">
        <v>2985.074377282549</v>
      </c>
    </row>
    <row r="17" spans="4:11" x14ac:dyDescent="0.45">
      <c r="D17" s="24">
        <v>360</v>
      </c>
      <c r="E17">
        <v>3157.8954727919095</v>
      </c>
      <c r="F17">
        <v>3137.3988981789498</v>
      </c>
      <c r="G17">
        <v>3115.9010105543939</v>
      </c>
      <c r="H17">
        <v>3093.3086971718735</v>
      </c>
      <c r="I17">
        <v>3069.5195297267524</v>
      </c>
      <c r="J17">
        <v>3044.4137557909494</v>
      </c>
      <c r="K17">
        <v>3017.8440259734884</v>
      </c>
    </row>
    <row r="18" spans="4:11" x14ac:dyDescent="0.45">
      <c r="D18" s="24">
        <v>370</v>
      </c>
      <c r="E18">
        <v>3180.1646158641106</v>
      </c>
      <c r="F18">
        <v>3160.7491337257948</v>
      </c>
      <c r="G18">
        <v>3140.4778247441882</v>
      </c>
      <c r="H18">
        <v>3119.2750690373568</v>
      </c>
      <c r="I18">
        <v>3097.0606352478153</v>
      </c>
      <c r="J18">
        <v>3073.744859253949</v>
      </c>
      <c r="K18">
        <v>3049.2223700095929</v>
      </c>
    </row>
    <row r="19" spans="4:11" x14ac:dyDescent="0.45">
      <c r="D19" s="24">
        <v>380</v>
      </c>
      <c r="E19">
        <v>3202.3588645513219</v>
      </c>
      <c r="F19">
        <v>3183.9269210896728</v>
      </c>
      <c r="G19">
        <v>3164.7608601410893</v>
      </c>
      <c r="H19">
        <v>3144.7985944836209</v>
      </c>
      <c r="I19">
        <v>3123.9760728306142</v>
      </c>
      <c r="J19">
        <v>3102.2243723314268</v>
      </c>
      <c r="K19">
        <v>3079.4658424257855</v>
      </c>
    </row>
    <row r="20" spans="4:11" x14ac:dyDescent="0.45">
      <c r="D20" s="24">
        <v>390</v>
      </c>
      <c r="E20">
        <v>3224.494270370204</v>
      </c>
      <c r="F20">
        <v>3206.9611513150953</v>
      </c>
      <c r="G20">
        <v>3188.796120837249</v>
      </c>
      <c r="H20">
        <v>3169.9477918017392</v>
      </c>
      <c r="I20">
        <v>3150.3642746966916</v>
      </c>
      <c r="J20">
        <v>3129.9914278551933</v>
      </c>
      <c r="K20">
        <v>3108.7704808883359</v>
      </c>
    </row>
    <row r="21" spans="4:11" x14ac:dyDescent="0.45">
      <c r="D21" s="24">
        <v>400</v>
      </c>
      <c r="E21">
        <v>3246.584597969791</v>
      </c>
      <c r="F21">
        <v>3229.8763547130297</v>
      </c>
      <c r="G21" s="25">
        <v>3212.6223207223161</v>
      </c>
      <c r="H21">
        <v>3194.7797142828231</v>
      </c>
      <c r="I21">
        <v>3176.3060298723694</v>
      </c>
      <c r="J21">
        <v>3157.1579919825854</v>
      </c>
      <c r="K21">
        <v>3137.2900915676105</v>
      </c>
    </row>
    <row r="22" spans="4:11" x14ac:dyDescent="0.45">
      <c r="D22" s="24">
        <v>410</v>
      </c>
      <c r="E22">
        <v>3268.6417056998712</v>
      </c>
      <c r="F22">
        <v>3252.6934565025554</v>
      </c>
      <c r="G22">
        <v>3236.2722119845894</v>
      </c>
      <c r="H22">
        <v>3219.3422012744941</v>
      </c>
      <c r="I22">
        <v>3201.8683168677017</v>
      </c>
      <c r="J22">
        <v>3183.8154967940613</v>
      </c>
      <c r="K22">
        <v>3165.1478275385657</v>
      </c>
    </row>
    <row r="23" spans="4:11" x14ac:dyDescent="0.45">
      <c r="D23" s="24">
        <v>420</v>
      </c>
      <c r="E23">
        <v>3290.6758569779195</v>
      </c>
      <c r="F23">
        <v>3275.4303890107503</v>
      </c>
      <c r="G23">
        <v>3259.7736413310568</v>
      </c>
      <c r="H23">
        <v>3243.6756103825928</v>
      </c>
      <c r="I23">
        <v>3227.1071215799197</v>
      </c>
      <c r="J23">
        <v>3210.0394718424031</v>
      </c>
      <c r="K23">
        <v>3192.4438848547325</v>
      </c>
    </row>
    <row r="24" spans="4:11" x14ac:dyDescent="0.45">
      <c r="D24" s="24">
        <v>430</v>
      </c>
      <c r="E24">
        <v>3312.6959758275329</v>
      </c>
      <c r="F24">
        <v>3298.1025900962809</v>
      </c>
      <c r="G24">
        <v>3283.1503978434835</v>
      </c>
      <c r="H24">
        <v>3267.8141741731297</v>
      </c>
      <c r="I24">
        <v>3252.0695660653118</v>
      </c>
      <c r="J24">
        <v>3235.8928922916125</v>
      </c>
      <c r="K24">
        <v>3219.2608176826411</v>
      </c>
    </row>
    <row r="25" spans="4:11" x14ac:dyDescent="0.45">
      <c r="D25" s="24">
        <v>440</v>
      </c>
      <c r="E25">
        <v>3334.7098572144741</v>
      </c>
      <c r="F25">
        <v>3320.7234106366977</v>
      </c>
      <c r="G25">
        <v>3306.422898712</v>
      </c>
      <c r="H25">
        <v>3291.787077359762</v>
      </c>
      <c r="I25">
        <v>3276.7955519537218</v>
      </c>
      <c r="J25">
        <v>3261.4286713459114</v>
      </c>
      <c r="K25">
        <v>3245.6673376831741</v>
      </c>
    </row>
    <row r="26" spans="4:11" x14ac:dyDescent="0.45">
      <c r="D26" s="24">
        <v>450</v>
      </c>
      <c r="E26">
        <v>3356.7243406654966</v>
      </c>
      <c r="F26">
        <v>3343.3044488923088</v>
      </c>
      <c r="G26">
        <v>3329.6087472023023</v>
      </c>
      <c r="H26">
        <v>3315.6193211742229</v>
      </c>
      <c r="I26">
        <v>3301.3190511195112</v>
      </c>
      <c r="J26">
        <v>3286.6915613701881</v>
      </c>
      <c r="K26">
        <v>3271.7211132652787</v>
      </c>
    </row>
    <row r="27" spans="4:11" x14ac:dyDescent="0.45">
      <c r="D27" s="24">
        <v>460</v>
      </c>
      <c r="E27">
        <v>3378.7454539742475</v>
      </c>
      <c r="F27">
        <v>3365.8558257778482</v>
      </c>
      <c r="G27">
        <v>3352.7231889258733</v>
      </c>
      <c r="H27">
        <v>3339.332422766583</v>
      </c>
      <c r="I27">
        <v>3325.6691330930526</v>
      </c>
      <c r="J27">
        <v>3311.719632950912</v>
      </c>
      <c r="K27">
        <v>3297.4708859281941</v>
      </c>
    </row>
    <row r="28" spans="4:11" x14ac:dyDescent="0.45">
      <c r="D28" s="24">
        <v>470</v>
      </c>
      <c r="E28">
        <v>3400.7785324709589</v>
      </c>
      <c r="F28">
        <v>3388.3864121814659</v>
      </c>
      <c r="G28">
        <v>3375.779486527173</v>
      </c>
      <c r="H28">
        <v>3362.944984898591</v>
      </c>
      <c r="I28">
        <v>3349.8707916320268</v>
      </c>
      <c r="J28">
        <v>3336.5454439537066</v>
      </c>
      <c r="K28">
        <v>3322.9581050240245</v>
      </c>
    </row>
    <row r="29" spans="4:11" x14ac:dyDescent="0.45">
      <c r="D29" s="24">
        <v>480</v>
      </c>
      <c r="E29">
        <v>3422.8283182788841</v>
      </c>
      <c r="F29">
        <v>3410.9040172309828</v>
      </c>
      <c r="G29">
        <v>3398.789228512604</v>
      </c>
      <c r="H29">
        <v>3386.4731625099485</v>
      </c>
      <c r="I29">
        <v>3373.9456153131559</v>
      </c>
      <c r="J29">
        <v>3361.1969752171999</v>
      </c>
      <c r="K29">
        <v>3348.218212771103</v>
      </c>
    </row>
    <row r="30" spans="4:11" x14ac:dyDescent="0.45">
      <c r="D30" s="24">
        <v>490</v>
      </c>
      <c r="E30">
        <v>3444.8990431405059</v>
      </c>
      <c r="F30">
        <v>3433.4155446553168</v>
      </c>
      <c r="G30">
        <v>3421.7625846437654</v>
      </c>
      <c r="H30">
        <v>3409.9310465644103</v>
      </c>
      <c r="I30">
        <v>3397.9123352416282</v>
      </c>
      <c r="J30">
        <v>3385.6983869315595</v>
      </c>
      <c r="K30">
        <v>3373.2816685676639</v>
      </c>
    </row>
    <row r="31" spans="4:11" x14ac:dyDescent="0.45">
      <c r="D31" s="24">
        <v>500</v>
      </c>
      <c r="E31">
        <v>3466.9944977244295</v>
      </c>
      <c r="F31">
        <v>3455.9271230070681</v>
      </c>
      <c r="G31">
        <v>3444.7085177907129</v>
      </c>
      <c r="H31">
        <v>3433.3309810779533</v>
      </c>
      <c r="I31">
        <v>3421.7872748489835</v>
      </c>
      <c r="J31">
        <v>3410.0706349030461</v>
      </c>
      <c r="K31">
        <v>3398.1747746130609</v>
      </c>
    </row>
    <row r="32" spans="4:11" x14ac:dyDescent="0.45">
      <c r="D32" s="24">
        <v>510</v>
      </c>
      <c r="E32">
        <v>3489.1180897843442</v>
      </c>
      <c r="F32">
        <v>3478.4442144152717</v>
      </c>
      <c r="G32">
        <v>3467.6349601811626</v>
      </c>
      <c r="H32">
        <v>3456.6838258695375</v>
      </c>
      <c r="I32">
        <v>3445.5847209733588</v>
      </c>
      <c r="J32">
        <v>3434.3319758529919</v>
      </c>
      <c r="K32">
        <v>3422.920347271709</v>
      </c>
    </row>
    <row r="33" spans="4:11" x14ac:dyDescent="0.45">
      <c r="D33" s="24">
        <v>520</v>
      </c>
      <c r="E33">
        <v>3511.2728931069096</v>
      </c>
      <c r="F33">
        <v>3500.9717056615973</v>
      </c>
      <c r="G33">
        <v>3490.5489604448057</v>
      </c>
      <c r="H33">
        <v>3479.9991750183076</v>
      </c>
      <c r="I33">
        <v>3469.3172312015959</v>
      </c>
      <c r="J33">
        <v>3458.4983838916219</v>
      </c>
      <c r="K33">
        <v>3447.538266866698</v>
      </c>
    </row>
    <row r="34" spans="4:11" x14ac:dyDescent="0.45">
      <c r="D34" s="24">
        <v>530</v>
      </c>
      <c r="E34">
        <v>3533.4616888345354</v>
      </c>
      <c r="F34">
        <v>3523.5139846711445</v>
      </c>
      <c r="G34">
        <v>3513.4568066362767</v>
      </c>
      <c r="H34">
        <v>3503.2855390364193</v>
      </c>
      <c r="I34">
        <v>3492.9958893077523</v>
      </c>
      <c r="J34">
        <v>3482.5838952858662</v>
      </c>
      <c r="K34">
        <v>3472.045930506833</v>
      </c>
    </row>
    <row r="35" spans="4:11" x14ac:dyDescent="0.45">
      <c r="D35" s="24">
        <v>540</v>
      </c>
      <c r="E35">
        <v>3555.6870004648322</v>
      </c>
      <c r="F35">
        <v>3546.0750049437097</v>
      </c>
      <c r="G35">
        <v>3536.3641294517643</v>
      </c>
      <c r="H35">
        <v>3526.5504972220265</v>
      </c>
      <c r="I35">
        <v>3516.630518229666</v>
      </c>
      <c r="J35">
        <v>3506.6008949512438</v>
      </c>
      <c r="K35">
        <v>3496.4586268316548</v>
      </c>
    </row>
    <row r="36" spans="4:11" x14ac:dyDescent="0.45">
      <c r="D36" s="24">
        <v>550</v>
      </c>
      <c r="E36">
        <v>3577.9511235978248</v>
      </c>
      <c r="F36">
        <v>3568.6583399947763</v>
      </c>
      <c r="G36">
        <v>3559.2759890781313</v>
      </c>
      <c r="H36">
        <v>3549.8008254363858</v>
      </c>
      <c r="I36">
        <v>3540.2298581752111</v>
      </c>
      <c r="J36">
        <v>3530.5603553274746</v>
      </c>
      <c r="K36">
        <v>3520.7898474052035</v>
      </c>
    </row>
    <row r="37" spans="4:11" x14ac:dyDescent="0.45">
      <c r="D37" s="24"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AD44C-4ABB-42C9-82E2-42C28B7F986F}">
  <dimension ref="A1:H40"/>
  <sheetViews>
    <sheetView topLeftCell="A4" workbookViewId="0">
      <selection activeCell="C14" sqref="C14"/>
    </sheetView>
  </sheetViews>
  <sheetFormatPr baseColWidth="10" defaultColWidth="10.73046875" defaultRowHeight="13.5" x14ac:dyDescent="0.45"/>
  <cols>
    <col min="1" max="1" width="25.265625" style="2" customWidth="1"/>
    <col min="2" max="2" width="12.86328125" style="2" customWidth="1"/>
    <col min="3" max="4" width="10.73046875" style="2"/>
    <col min="5" max="5" width="19.3984375" style="2" customWidth="1"/>
    <col min="6" max="7" width="10.73046875" style="2"/>
    <col min="8" max="8" width="45" style="2" customWidth="1"/>
    <col min="9" max="16384" width="10.73046875" style="2"/>
  </cols>
  <sheetData>
    <row r="1" spans="1:7" ht="108" customHeight="1" thickBot="1" x14ac:dyDescent="0.5">
      <c r="A1" s="51" t="s">
        <v>65</v>
      </c>
      <c r="B1" s="52"/>
      <c r="C1" s="52"/>
      <c r="D1" s="52"/>
      <c r="E1" s="52"/>
      <c r="F1" s="52"/>
      <c r="G1" s="53"/>
    </row>
    <row r="2" spans="1:7" ht="13.9" thickBot="1" x14ac:dyDescent="0.5">
      <c r="A2" s="11" t="s">
        <v>18</v>
      </c>
      <c r="B2" s="12" t="s">
        <v>19</v>
      </c>
      <c r="C2" s="12" t="s">
        <v>20</v>
      </c>
      <c r="D2" s="12" t="s">
        <v>21</v>
      </c>
      <c r="E2" s="12" t="s">
        <v>22</v>
      </c>
      <c r="F2" s="12" t="s">
        <v>24</v>
      </c>
      <c r="G2" s="13" t="s">
        <v>20</v>
      </c>
    </row>
    <row r="3" spans="1:7" ht="81" x14ac:dyDescent="0.45">
      <c r="A3" s="6" t="s">
        <v>23</v>
      </c>
      <c r="B3" s="2" t="s">
        <v>25</v>
      </c>
      <c r="C3" s="10"/>
      <c r="D3" s="2" t="s">
        <v>26</v>
      </c>
      <c r="E3" s="2" t="s">
        <v>64</v>
      </c>
      <c r="G3" s="7"/>
    </row>
    <row r="4" spans="1:7" ht="22.5" customHeight="1" x14ac:dyDescent="0.45">
      <c r="A4" s="54" t="s">
        <v>27</v>
      </c>
      <c r="B4" s="36" t="s">
        <v>33</v>
      </c>
      <c r="C4" s="5"/>
      <c r="D4" s="36" t="s">
        <v>26</v>
      </c>
      <c r="E4" s="2" t="s">
        <v>28</v>
      </c>
      <c r="F4" s="36" t="s">
        <v>34</v>
      </c>
      <c r="G4" s="40">
        <f>SUM(C4:C8)</f>
        <v>0</v>
      </c>
    </row>
    <row r="5" spans="1:7" x14ac:dyDescent="0.45">
      <c r="A5" s="54"/>
      <c r="B5" s="36"/>
      <c r="C5" s="5"/>
      <c r="D5" s="36"/>
      <c r="E5" s="2" t="s">
        <v>29</v>
      </c>
      <c r="F5" s="36"/>
      <c r="G5" s="40"/>
    </row>
    <row r="6" spans="1:7" x14ac:dyDescent="0.45">
      <c r="A6" s="54"/>
      <c r="B6" s="36"/>
      <c r="C6" s="5"/>
      <c r="D6" s="36"/>
      <c r="E6" s="2" t="s">
        <v>30</v>
      </c>
      <c r="F6" s="36"/>
      <c r="G6" s="40"/>
    </row>
    <row r="7" spans="1:7" x14ac:dyDescent="0.45">
      <c r="A7" s="54"/>
      <c r="B7" s="36"/>
      <c r="C7" s="5"/>
      <c r="D7" s="36"/>
      <c r="E7" s="2" t="s">
        <v>31</v>
      </c>
      <c r="F7" s="36"/>
      <c r="G7" s="40"/>
    </row>
    <row r="8" spans="1:7" ht="59.25" customHeight="1" x14ac:dyDescent="0.45">
      <c r="A8" s="54"/>
      <c r="B8" s="36"/>
      <c r="C8" s="5"/>
      <c r="D8" s="36"/>
      <c r="E8" s="2" t="s">
        <v>32</v>
      </c>
      <c r="F8" s="36"/>
      <c r="G8" s="40"/>
    </row>
    <row r="9" spans="1:7" ht="61.9" customHeight="1" x14ac:dyDescent="0.45">
      <c r="A9" s="54" t="s">
        <v>63</v>
      </c>
      <c r="B9" s="68" t="s">
        <v>35</v>
      </c>
      <c r="C9" s="5"/>
      <c r="D9" s="68" t="s">
        <v>26</v>
      </c>
      <c r="E9" s="2" t="s">
        <v>36</v>
      </c>
      <c r="F9" s="36" t="s">
        <v>38</v>
      </c>
      <c r="G9" s="40">
        <f>SUM(C9:C11)</f>
        <v>0</v>
      </c>
    </row>
    <row r="10" spans="1:7" x14ac:dyDescent="0.45">
      <c r="A10" s="54"/>
      <c r="B10" s="68"/>
      <c r="C10" s="5"/>
      <c r="D10" s="68"/>
      <c r="E10" s="2" t="s">
        <v>37</v>
      </c>
      <c r="F10" s="36"/>
      <c r="G10" s="40"/>
    </row>
    <row r="11" spans="1:7" x14ac:dyDescent="0.45">
      <c r="A11" s="54"/>
      <c r="B11" s="68"/>
      <c r="C11" s="5"/>
      <c r="D11" s="68"/>
      <c r="E11" s="2" t="s">
        <v>32</v>
      </c>
      <c r="F11" s="36"/>
      <c r="G11" s="40"/>
    </row>
    <row r="12" spans="1:7" ht="54" x14ac:dyDescent="0.45">
      <c r="A12" s="6" t="s">
        <v>39</v>
      </c>
      <c r="B12" s="2" t="s">
        <v>40</v>
      </c>
      <c r="C12" s="5"/>
      <c r="D12" s="2" t="s">
        <v>26</v>
      </c>
      <c r="G12" s="7"/>
    </row>
    <row r="13" spans="1:7" ht="27" x14ac:dyDescent="0.45">
      <c r="A13" s="6" t="s">
        <v>41</v>
      </c>
      <c r="B13" s="2" t="s">
        <v>42</v>
      </c>
      <c r="C13" s="5"/>
      <c r="D13" s="2" t="s">
        <v>26</v>
      </c>
      <c r="G13" s="7"/>
    </row>
    <row r="14" spans="1:7" ht="14.25" customHeight="1" x14ac:dyDescent="0.45">
      <c r="A14" s="54" t="s">
        <v>43</v>
      </c>
      <c r="B14" s="46" t="s">
        <v>44</v>
      </c>
      <c r="C14" s="5"/>
      <c r="D14" s="71" t="s">
        <v>26</v>
      </c>
      <c r="E14" s="2" t="s">
        <v>61</v>
      </c>
      <c r="F14" s="36" t="s">
        <v>52</v>
      </c>
      <c r="G14" s="40">
        <f>SUM(C14:C32)</f>
        <v>0</v>
      </c>
    </row>
    <row r="15" spans="1:7" ht="34.15" customHeight="1" x14ac:dyDescent="0.45">
      <c r="A15" s="54"/>
      <c r="B15" s="46"/>
      <c r="C15" s="5"/>
      <c r="D15" s="71"/>
      <c r="E15" s="2" t="s">
        <v>48</v>
      </c>
      <c r="F15" s="36"/>
      <c r="G15" s="40"/>
    </row>
    <row r="16" spans="1:7" x14ac:dyDescent="0.45">
      <c r="A16" s="54"/>
      <c r="B16" s="46"/>
      <c r="C16" s="5"/>
      <c r="D16" s="71"/>
      <c r="E16" s="2" t="s">
        <v>45</v>
      </c>
      <c r="F16" s="36"/>
      <c r="G16" s="40"/>
    </row>
    <row r="17" spans="1:8" x14ac:dyDescent="0.45">
      <c r="A17" s="54"/>
      <c r="B17" s="46"/>
      <c r="C17" s="5"/>
      <c r="D17" s="71"/>
      <c r="E17" s="2" t="s">
        <v>46</v>
      </c>
      <c r="F17" s="36"/>
      <c r="G17" s="40"/>
    </row>
    <row r="18" spans="1:8" ht="40.9" thickBot="1" x14ac:dyDescent="0.5">
      <c r="A18" s="54"/>
      <c r="B18" s="46"/>
      <c r="C18" s="5"/>
      <c r="D18" s="71"/>
      <c r="E18" s="2" t="s">
        <v>47</v>
      </c>
      <c r="F18" s="36"/>
      <c r="G18" s="40"/>
    </row>
    <row r="19" spans="1:8" ht="14.65" customHeight="1" x14ac:dyDescent="0.45">
      <c r="A19" s="54"/>
      <c r="B19" s="46"/>
      <c r="C19" s="5"/>
      <c r="D19" s="71"/>
      <c r="E19" s="18"/>
      <c r="F19" s="36"/>
      <c r="G19" s="40"/>
      <c r="H19" s="55" t="s">
        <v>62</v>
      </c>
    </row>
    <row r="20" spans="1:8" x14ac:dyDescent="0.45">
      <c r="A20" s="54"/>
      <c r="B20" s="46"/>
      <c r="C20" s="5"/>
      <c r="D20" s="71"/>
      <c r="E20" s="18"/>
      <c r="F20" s="36"/>
      <c r="G20" s="40"/>
      <c r="H20" s="56"/>
    </row>
    <row r="21" spans="1:8" x14ac:dyDescent="0.45">
      <c r="A21" s="54"/>
      <c r="B21" s="46"/>
      <c r="C21" s="5"/>
      <c r="D21" s="71"/>
      <c r="E21" s="18"/>
      <c r="F21" s="36"/>
      <c r="G21" s="40"/>
      <c r="H21" s="56"/>
    </row>
    <row r="22" spans="1:8" x14ac:dyDescent="0.45">
      <c r="A22" s="54"/>
      <c r="B22" s="46"/>
      <c r="C22" s="5"/>
      <c r="D22" s="71"/>
      <c r="E22" s="18"/>
      <c r="F22" s="36"/>
      <c r="G22" s="40"/>
      <c r="H22" s="56"/>
    </row>
    <row r="23" spans="1:8" x14ac:dyDescent="0.45">
      <c r="A23" s="54"/>
      <c r="B23" s="46"/>
      <c r="C23" s="5"/>
      <c r="D23" s="71"/>
      <c r="E23" s="18"/>
      <c r="F23" s="36"/>
      <c r="G23" s="40"/>
      <c r="H23" s="56"/>
    </row>
    <row r="24" spans="1:8" ht="54" x14ac:dyDescent="0.45">
      <c r="A24" s="54"/>
      <c r="B24" s="46"/>
      <c r="C24" s="5"/>
      <c r="D24" s="71"/>
      <c r="E24" s="2" t="s">
        <v>49</v>
      </c>
      <c r="F24" s="36"/>
      <c r="G24" s="40"/>
      <c r="H24" s="56"/>
    </row>
    <row r="25" spans="1:8" x14ac:dyDescent="0.45">
      <c r="A25" s="54"/>
      <c r="B25" s="46"/>
      <c r="C25" s="5"/>
      <c r="D25" s="71"/>
      <c r="E25" s="2" t="s">
        <v>50</v>
      </c>
      <c r="F25" s="36"/>
      <c r="G25" s="40"/>
      <c r="H25" s="56"/>
    </row>
    <row r="26" spans="1:8" ht="27" x14ac:dyDescent="0.45">
      <c r="A26" s="54"/>
      <c r="B26" s="46"/>
      <c r="C26" s="5"/>
      <c r="D26" s="71"/>
      <c r="E26" s="2" t="s">
        <v>58</v>
      </c>
      <c r="F26" s="36"/>
      <c r="G26" s="40"/>
      <c r="H26" s="56"/>
    </row>
    <row r="27" spans="1:8" x14ac:dyDescent="0.45">
      <c r="A27" s="54"/>
      <c r="B27" s="46"/>
      <c r="C27" s="5"/>
      <c r="D27" s="71"/>
      <c r="E27" s="18"/>
      <c r="F27" s="36"/>
      <c r="G27" s="40"/>
      <c r="H27" s="56"/>
    </row>
    <row r="28" spans="1:8" x14ac:dyDescent="0.45">
      <c r="A28" s="54"/>
      <c r="B28" s="46"/>
      <c r="C28" s="5"/>
      <c r="D28" s="71"/>
      <c r="E28" s="18"/>
      <c r="F28" s="36"/>
      <c r="G28" s="40"/>
      <c r="H28" s="56"/>
    </row>
    <row r="29" spans="1:8" x14ac:dyDescent="0.45">
      <c r="A29" s="54"/>
      <c r="B29" s="46"/>
      <c r="C29" s="5"/>
      <c r="D29" s="71"/>
      <c r="E29" s="18"/>
      <c r="F29" s="36"/>
      <c r="G29" s="40"/>
      <c r="H29" s="56"/>
    </row>
    <row r="30" spans="1:8" x14ac:dyDescent="0.45">
      <c r="A30" s="54"/>
      <c r="B30" s="46"/>
      <c r="C30" s="5"/>
      <c r="D30" s="71"/>
      <c r="E30" s="18"/>
      <c r="F30" s="36"/>
      <c r="G30" s="40"/>
      <c r="H30" s="56"/>
    </row>
    <row r="31" spans="1:8" ht="13.9" thickBot="1" x14ac:dyDescent="0.5">
      <c r="A31" s="54"/>
      <c r="B31" s="46"/>
      <c r="C31" s="5"/>
      <c r="D31" s="71"/>
      <c r="E31" s="18"/>
      <c r="F31" s="36"/>
      <c r="G31" s="40"/>
      <c r="H31" s="57"/>
    </row>
    <row r="32" spans="1:8" ht="67.5" x14ac:dyDescent="0.45">
      <c r="A32" s="69"/>
      <c r="B32" s="70"/>
      <c r="C32" s="5"/>
      <c r="D32" s="72"/>
      <c r="E32" s="2" t="s">
        <v>51</v>
      </c>
      <c r="F32" s="36"/>
      <c r="G32" s="40"/>
    </row>
    <row r="33" spans="1:7" ht="13.5" customHeight="1" x14ac:dyDescent="0.45">
      <c r="A33" s="58" t="s">
        <v>53</v>
      </c>
      <c r="B33" s="59"/>
      <c r="C33" s="59"/>
      <c r="D33" s="59"/>
      <c r="E33" s="60"/>
      <c r="G33" s="7"/>
    </row>
    <row r="34" spans="1:7" x14ac:dyDescent="0.45">
      <c r="A34" s="61"/>
      <c r="B34" s="62"/>
      <c r="C34" s="62"/>
      <c r="D34" s="62"/>
      <c r="E34" s="63"/>
      <c r="G34" s="7"/>
    </row>
    <row r="35" spans="1:7" ht="13.9" thickBot="1" x14ac:dyDescent="0.5">
      <c r="A35" s="64"/>
      <c r="B35" s="65"/>
      <c r="C35" s="65"/>
      <c r="D35" s="65"/>
      <c r="E35" s="66"/>
      <c r="F35" s="8"/>
      <c r="G35" s="9"/>
    </row>
    <row r="36" spans="1:7" ht="13.9" thickBot="1" x14ac:dyDescent="0.5"/>
    <row r="37" spans="1:7" ht="30.75" customHeight="1" thickBot="1" x14ac:dyDescent="0.5">
      <c r="A37" s="51" t="s">
        <v>54</v>
      </c>
      <c r="B37" s="52"/>
      <c r="C37" s="52"/>
      <c r="D37" s="53"/>
    </row>
    <row r="38" spans="1:7" ht="67.900000000000006" thickBot="1" x14ac:dyDescent="0.5">
      <c r="A38" s="15" t="s">
        <v>56</v>
      </c>
      <c r="B38" s="16" t="s">
        <v>20</v>
      </c>
      <c r="C38" s="16" t="s">
        <v>59</v>
      </c>
      <c r="D38" s="17" t="s">
        <v>60</v>
      </c>
    </row>
    <row r="39" spans="1:7" ht="27" x14ac:dyDescent="0.45">
      <c r="A39" s="6" t="s">
        <v>55</v>
      </c>
      <c r="B39" s="2" t="e">
        <f>(C3/G4)*(C13/(C13-G14))</f>
        <v>#DIV/0!</v>
      </c>
      <c r="C39" s="2">
        <v>0.2</v>
      </c>
      <c r="D39" s="7">
        <v>0.25</v>
      </c>
    </row>
    <row r="40" spans="1:7" ht="13.9" thickBot="1" x14ac:dyDescent="0.5">
      <c r="A40" s="14" t="s">
        <v>57</v>
      </c>
      <c r="B40" s="8" t="e">
        <f>(C3+G9+C12+G14)/G4</f>
        <v>#DIV/0!</v>
      </c>
      <c r="C40" s="42">
        <v>0.72</v>
      </c>
      <c r="D40" s="67"/>
    </row>
  </sheetData>
  <mergeCells count="20">
    <mergeCell ref="H19:H31"/>
    <mergeCell ref="A33:E35"/>
    <mergeCell ref="A37:D37"/>
    <mergeCell ref="C40:D40"/>
    <mergeCell ref="A9:A11"/>
    <mergeCell ref="B9:B11"/>
    <mergeCell ref="D9:D11"/>
    <mergeCell ref="F9:F11"/>
    <mergeCell ref="G9:G11"/>
    <mergeCell ref="A14:A32"/>
    <mergeCell ref="B14:B32"/>
    <mergeCell ref="D14:D32"/>
    <mergeCell ref="F14:F32"/>
    <mergeCell ref="G14:G32"/>
    <mergeCell ref="A1:G1"/>
    <mergeCell ref="A4:A8"/>
    <mergeCell ref="B4:B8"/>
    <mergeCell ref="D4:D8"/>
    <mergeCell ref="F4:F8"/>
    <mergeCell ref="G4:G8"/>
  </mergeCells>
  <conditionalFormatting sqref="B39">
    <cfRule type="cellIs" dxfId="3" priority="3" operator="greaterThan">
      <formula>$C$39</formula>
    </cfRule>
    <cfRule type="cellIs" dxfId="2" priority="4" operator="lessThan">
      <formula>$C$39</formula>
    </cfRule>
  </conditionalFormatting>
  <conditionalFormatting sqref="B40">
    <cfRule type="cellIs" dxfId="1" priority="1" operator="greaterThan">
      <formula>$C$40</formula>
    </cfRule>
    <cfRule type="cellIs" dxfId="0" priority="2" operator="lessThan">
      <formula>$C$40</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A74A7-E58B-4690-B3FB-39AEDE68F88D}">
  <dimension ref="A1"/>
  <sheetViews>
    <sheetView workbookViewId="0">
      <selection activeCell="I9" sqref="I9"/>
    </sheetView>
  </sheetViews>
  <sheetFormatPr baseColWidth="10" defaultRowHeight="14.25" x14ac:dyDescent="0.45"/>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6AB706E6EC8F940B3C65BBD951DA2C2" ma:contentTypeVersion="15" ma:contentTypeDescription="Ein neues Dokument erstellen." ma:contentTypeScope="" ma:versionID="0a418ae96a1292fa8c1ae15bbca18bce">
  <xsd:schema xmlns:xsd="http://www.w3.org/2001/XMLSchema" xmlns:xs="http://www.w3.org/2001/XMLSchema" xmlns:p="http://schemas.microsoft.com/office/2006/metadata/properties" xmlns:ns2="1c54339b-7076-4fc1-addd-49c7a5f740b9" xmlns:ns3="6301a7b7-c6e3-42ec-9cab-1c481372abb2" targetNamespace="http://schemas.microsoft.com/office/2006/metadata/properties" ma:root="true" ma:fieldsID="cfb757836b8327e0290af916af124f33" ns2:_="" ns3:_="">
    <xsd:import namespace="1c54339b-7076-4fc1-addd-49c7a5f740b9"/>
    <xsd:import namespace="6301a7b7-c6e3-42ec-9cab-1c481372abb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4339b-7076-4fc1-addd-49c7a5f740b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dexed="true"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6" nillable="true" ma:displayName="Taxonomy Catch All Column" ma:hidden="true" ma:list="{7bace07e-9521-4490-b745-1816015d8789}" ma:internalName="TaxCatchAll" ma:showField="CatchAllData" ma:web="1c54339b-7076-4fc1-addd-49c7a5f740b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01a7b7-c6e3-42ec-9cab-1c481372abb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9e0e3c6f-83ab-4d78-a871-e4bf835b6d1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versions xmlns="http://schemas.microsoft.com/SolverFoundationForExcel/Version">
  <addinversion>3.1</addinversion>
</versions>
</file>

<file path=customXml/item4.xml><?xml version="1.0" encoding="utf-8"?>
<p:properties xmlns:p="http://schemas.microsoft.com/office/2006/metadata/properties" xmlns:xsi="http://www.w3.org/2001/XMLSchema-instance" xmlns:pc="http://schemas.microsoft.com/office/infopath/2007/PartnerControls">
  <documentManagement>
    <TaxCatchAll xmlns="1c54339b-7076-4fc1-addd-49c7a5f740b9" xsi:nil="true"/>
    <lcf76f155ced4ddcb4097134ff3c332f xmlns="6301a7b7-c6e3-42ec-9cab-1c481372abb2">
      <Terms xmlns="http://schemas.microsoft.com/office/infopath/2007/PartnerControls"/>
    </lcf76f155ced4ddcb4097134ff3c332f>
    <_dlc_DocId xmlns="1c54339b-7076-4fc1-addd-49c7a5f740b9">S3VQATF42TXK-232149723-67818</_dlc_DocId>
    <_dlc_DocIdUrl xmlns="1c54339b-7076-4fc1-addd-49c7a5f740b9">
      <Url>https://itadduesseldorf.sharepoint.com/sites/ITAD/_layouts/15/DocIdRedir.aspx?ID=S3VQATF42TXK-232149723-67818</Url>
      <Description>S3VQATF42TXK-232149723-67818</Description>
    </_dlc_DocIdUrl>
  </documentManagement>
</p:properties>
</file>

<file path=customXml/item5.xml>��< ? x m l   v e r s i o n = " 1 . 0 "   e n c o d i n g = " u t f - 1 6 " ? > < M o d e l   x m l n s = " h t t p : / / s c h e m a s . m i c r o s o f t . c o m / S o l v e r F o u n d a t i o n / "   x m l n s : x s d = " h t t p : / / w w w . w 3 . o r g / 2 0 0 1 / X M L S c h e m a "   x m l n s : x s i = " h t t p : / / w w w . w 3 . o r g / 2 0 0 1 / X M L S c h e m a - i n s t a n c e " >  
     < M o d e l T e x t > / /   M o d e l :   T h i s   i s   t h e   m a i n   m o d e l i n g   a r e a  
 M o d e l [  
  
     / /   P a r a m e t e r s :   T h i s   i s   w h e r e   y o u   d e f i n e   t h e   d a t a   t h a t   p l u g s   i n t o   t h e    
     / /   m o d e l .   P a r a m e t e r s   c a n   b e   d e c l a r e d   a s   S e t s   t h a t   a r e   l a t e r   u s e d   a s    
     / /   i n d i c e s   ( i n   o t h e r   P a r a m e t e r s   o r   D e c i s i o n s ) ,   o r   a s   s i n g l e d - v a l u e d    
     / /   c o n s t a n t s   o f   t y p e   R e a l s ,   I n t e g e r s ,   o r   B o o l e a n s .   W h e n   P a r a m e t e r s    
     / /   a r e   d e c l a r e d   a s   S e t s ,   t h e   e l e m e n t s   o f   t h e   s e t s   w i l l   c o m e   f r o m   t h e    
     / /   s p r e a d s h e e t   v i a   t h e   d a t a   b i n d i n g   f u n c t i o n a l i t y .   W h e n   P a r a m e t e r s    
     / /   a r e   d e c l a r e d   a s   c o n s t a n t s ,   t h e i r   v a l u e s   c a n   b e   i n i t i a l i z e d   e i t h e r   i n    
     / /   p l a c e   u s i n g   =   o r   f r o m   d a t a   b i n d i n g   f u n c t i o n a l i t y .  
     P a r a m e t e r s [  
  
     ] ,  
  
     / /   D e c i s i o n s :   T h e s e   a r e   t h e    o u t p u t s    o f   t h e   s o l v e r .   T h e y   a r e   t h e    
     / /   r e s u l t s   o f   t h e   m o d e l   b e i n g   s o l v e d .   S u p p o r t e d   t y p e s   f o r   D e c i s i o n s    
     / /   c a n   b e   R e a l s ,   I n t e g e r s ,   o r   B o o l e a n s .   D e c i s i o n s   a r e   m a n d a t o r y .  
     D e c i s i o n s [  
  
     ] ,  
  
     / /   C o n s t r a i n t s :   T h i s   i s   w h e r e   y o u   c a n   a d d   b u s i n e s s   c o n s t r a i n t s   t o    
     / /   t h e   m o d e l .   T h e s e   a r e   r e s t r i c t i o n s   p l a c e d   o n   D e c i s i o n s .  
     C o n s t r a i n t s [  
  
     ] ,  
    
     / /   G o a l s :   T h i s   i s   w h e r e   y o u   d e f i n e   t h e   b u s i n e s s   g o a l   o r   g o a l s   y o u  
     / /   a r e   t r y i n g   t o   a c c o m p l i s h .   T h e s e   a r e   u s e d   t o   s p e c i f y   a   q u a n t i t y   t h a t    
     / /   s h o u l d   b e   m a x i m i z e d   o r   m i n i m i z e d   ( M i n i m i z e [ ]   o r   M a x i m i z e   [ ] )  
     G o a l s [  
  
     ]  
  
 ] < / M o d e l T e x t >  
     < D a t a B i n d i n g s >  
         < B i n d i n g S o u r c e I n f o >  
             < N a m e > E x c e l A d d I n < / N a m e >  
             < C o n n e c t i o n / >  
             < P a r a m e t e r B i n d i n g s / >  
             < D e c i s i o n B i n d i n g s / >  
         < / B i n d i n g S o u r c e I n f o >  
     < / D a t a B i n d i n g s >  
     < D i r e c t i v e s / >  
     < O p t i o n s >  
         < P r o p e r t y I n f o >  
             < N a m e > A l l o w M o d e l T e x t E d i t i n g < / N a m e >  
             < V a l u e   x s i : t y p e = " x s d : b o o l e a n " > f a l s e < / V a l u e >  
         < / P r o p e r t y I n f o >  
         < P r o p e r t y I n f o >  
             < N a m e > E d i t o r V i s i b l e < / N a m e >  
             < V a l u e   x s i : t y p e = " x s d : b o o l e a n " > f a l s e < / V a l u e >  
         < / P r o p e r t y I n f o >  
         < P r o p e r t y I n f o >  
             < N a m e > C l e a r L o g O n S o l v i n g < / N a m e >  
             < V a l u e   x s i : t y p e = " x s d : b o o l e a n " > f a l s e < / V a l u e >  
         < / P r o p e r t y I n f o >  
         < P r o p e r t y I n f o >  
             < N a m e > S a m p l i n g C o u n t < / N a m e >  
             < V a l u e   x s i : t y p e = " x s d : i n t " > 0 < / V a l u e >  
         < / P r o p e r t y I n f o >  
         < P r o p e r t y I n f o >  
             < N a m e > R a n d o m S e e d < / N a m e >  
             < V a l u e   x s i : t y p e = " x s d : i n t " > 0 < / V a l u e >  
         < / P r o p e r t y I n f o >  
         < P r o p e r t y I n f o >  
             < N a m e > S a m p l i n g M e t h o d < / N a m e >  
             < V a l u e   x s i : t y p e = " x s d : i n t " > 0 < / V a l u e >  
         < / P r o p e r t y I n f o >  
         < P r o p e r t y I n f o >  
             < N a m e > R e p o r t O p t i o n s < / N a m e >  
             < V a l u e   x s i : t y p e = " x s d : i n t " > 5 < / V a l u e >  
         < / P r o p e r t y I n f o >  
     < / O p t i o n s >  
 < / M o d e l > 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8F8DCE2-6A23-4F0B-B12A-B005D74EAC61}">
  <ds:schemaRefs>
    <ds:schemaRef ds:uri="http://schemas.microsoft.com/sharepoint/v3/contenttype/forms"/>
  </ds:schemaRefs>
</ds:datastoreItem>
</file>

<file path=customXml/itemProps2.xml><?xml version="1.0" encoding="utf-8"?>
<ds:datastoreItem xmlns:ds="http://schemas.openxmlformats.org/officeDocument/2006/customXml" ds:itemID="{E01442A3-EFDE-4187-A3E6-7E9732223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54339b-7076-4fc1-addd-49c7a5f740b9"/>
    <ds:schemaRef ds:uri="6301a7b7-c6e3-42ec-9cab-1c481372a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5ACDA-845F-4161-9126-ED6CF33FE212}">
  <ds:schemaRefs>
    <ds:schemaRef ds:uri="http://schemas.microsoft.com/SolverFoundationForExcel/Version"/>
  </ds:schemaRefs>
</ds:datastoreItem>
</file>

<file path=customXml/itemProps4.xml><?xml version="1.0" encoding="utf-8"?>
<ds:datastoreItem xmlns:ds="http://schemas.openxmlformats.org/officeDocument/2006/customXml" ds:itemID="{777FD313-7A69-4A7D-88E0-C2FC5720F101}">
  <ds:schemaRefs>
    <ds:schemaRef ds:uri="http://schemas.microsoft.com/office/2006/metadata/properties"/>
    <ds:schemaRef ds:uri="http://schemas.microsoft.com/office/infopath/2007/PartnerControls"/>
    <ds:schemaRef ds:uri="1c54339b-7076-4fc1-addd-49c7a5f740b9"/>
    <ds:schemaRef ds:uri="6301a7b7-c6e3-42ec-9cab-1c481372abb2"/>
  </ds:schemaRefs>
</ds:datastoreItem>
</file>

<file path=customXml/itemProps5.xml><?xml version="1.0" encoding="utf-8"?>
<ds:datastoreItem xmlns:ds="http://schemas.openxmlformats.org/officeDocument/2006/customXml" ds:itemID="{E645932E-4DF4-49F8-9ADE-40662CE1AD97}">
  <ds:schemaRefs>
    <ds:schemaRef ds:uri="http://schemas.microsoft.com/SolverFoundation/"/>
    <ds:schemaRef ds:uri="http://www.w3.org/2001/XMLSchema"/>
  </ds:schemaRefs>
</ds:datastoreItem>
</file>

<file path=customXml/itemProps6.xml><?xml version="1.0" encoding="utf-8"?>
<ds:datastoreItem xmlns:ds="http://schemas.openxmlformats.org/officeDocument/2006/customXml" ds:itemID="{6E499654-5B7C-4581-91E5-BE6F80784FC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Stammdaten</vt:lpstr>
      <vt:lpstr>Max. Stromproduktion</vt:lpstr>
      <vt:lpstr>Max. Wärmeauskopplung</vt:lpstr>
      <vt:lpstr>Enthalpie</vt:lpstr>
      <vt:lpstr>Werte aus R1</vt:lpstr>
      <vt:lpstr>Erläuterungen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Schmidt</dc:creator>
  <cp:lastModifiedBy>Martin Schmidt</cp:lastModifiedBy>
  <dcterms:created xsi:type="dcterms:W3CDTF">2025-05-08T11:44:35Z</dcterms:created>
  <dcterms:modified xsi:type="dcterms:W3CDTF">2025-05-16T08:19:45Z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0x01010036AB706E6EC8F940B3C65BBD951DA2C2</vt:lpwstr>
  </property>
  <property fmtid="{D5CDD505-2E9C-101B-9397-08002B2CF9AE}" pid="3" name="_dlc_DocIdItemGuid">
    <vt:lpwstr>f6c634d3-663d-4ddd-91c1-47a8df4d2ca8</vt:lpwstr>
  </property>
  <property fmtid="{D5CDD505-2E9C-101B-9397-08002B2CF9AE}" pid="4" name="MediaServiceImageTags">
    <vt:lpwstr/>
  </property>
</Properties>
</file>