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defaultThemeVersion="124226"/>
  <mc:AlternateContent xmlns:mc="http://schemas.openxmlformats.org/markup-compatibility/2006">
    <mc:Choice Requires="x15">
      <x15ac:absPath xmlns:x15ac="http://schemas.microsoft.com/office/spreadsheetml/2010/11/ac" url="M:\_Produkte\Herkunftsnachweise\_HkN_S (HkNR)\Organisation\Vorlagen\"/>
    </mc:Choice>
  </mc:AlternateContent>
  <xr:revisionPtr revIDLastSave="0" documentId="8_{64DB034F-4F3B-4F75-A256-8B68B39D8263}" xr6:coauthVersionLast="47" xr6:coauthVersionMax="47" xr10:uidLastSave="{00000000-0000-0000-0000-000000000000}"/>
  <bookViews>
    <workbookView xWindow="-25320" yWindow="-1365" windowWidth="25440" windowHeight="15390" xr2:uid="{00000000-000D-0000-FFFF-FFFF00000000}"/>
  </bookViews>
  <sheets>
    <sheet name="Ausfüll-Hinweise" sheetId="3" r:id="rId1"/>
    <sheet name="1" sheetId="2" r:id="rId2"/>
    <sheet name="2" sheetId="7" r:id="rId3"/>
    <sheet name="3" sheetId="8" r:id="rId4"/>
    <sheet name="4" sheetId="9" r:id="rId5"/>
    <sheet name="5" sheetId="10" r:id="rId6"/>
    <sheet name="6" sheetId="11" r:id="rId7"/>
    <sheet name="7" sheetId="12" r:id="rId8"/>
    <sheet name="8" sheetId="13" r:id="rId9"/>
    <sheet name="9" sheetId="14" r:id="rId10"/>
    <sheet name="10" sheetId="15" r:id="rId11"/>
    <sheet name="11" sheetId="16" r:id="rId12"/>
    <sheet name="12" sheetId="17" r:id="rId13"/>
    <sheet name="Jahr" sheetId="19" r:id="rId14"/>
  </sheets>
  <calcPr calcId="191029"/>
  <customWorkbookViews>
    <customWorkbookView name="Martin Treder - Persönliche Ansicht" guid="{24BCE69A-A4E6-4220-9BB8-E34302650513}" mergeInterval="0" personalView="1" maximized="1" windowWidth="1596" windowHeight="95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7" l="1"/>
  <c r="D3" i="16"/>
  <c r="D3" i="15"/>
  <c r="D3" i="14"/>
  <c r="D3" i="13"/>
  <c r="D3" i="12"/>
  <c r="D3" i="11"/>
  <c r="D3" i="10"/>
  <c r="D3" i="9"/>
  <c r="D3" i="8"/>
  <c r="D3" i="7"/>
  <c r="D58" i="19"/>
  <c r="G44" i="19"/>
  <c r="G45" i="19"/>
  <c r="G46" i="19"/>
  <c r="G47" i="19"/>
  <c r="G48" i="19"/>
  <c r="G41" i="19"/>
  <c r="D57" i="19"/>
  <c r="D56" i="19"/>
  <c r="I59" i="17" l="1"/>
  <c r="I58" i="17"/>
  <c r="G57" i="17"/>
  <c r="I57" i="17" s="1"/>
  <c r="I56" i="17"/>
  <c r="K51" i="17"/>
  <c r="G49" i="17"/>
  <c r="G50" i="17" s="1"/>
  <c r="K5" i="17"/>
  <c r="K6" i="17" s="1"/>
  <c r="I59" i="16"/>
  <c r="I58" i="16"/>
  <c r="G57" i="16"/>
  <c r="I57" i="16" s="1"/>
  <c r="I56" i="16"/>
  <c r="K51" i="16"/>
  <c r="G49" i="16" s="1"/>
  <c r="K5" i="16"/>
  <c r="K6" i="16" s="1"/>
  <c r="I59" i="15"/>
  <c r="I58" i="15"/>
  <c r="G57" i="15"/>
  <c r="I57" i="15" s="1"/>
  <c r="I56" i="15"/>
  <c r="K51" i="15"/>
  <c r="G49" i="15" s="1"/>
  <c r="G51" i="15" s="1"/>
  <c r="K5" i="15"/>
  <c r="K6" i="15" s="1"/>
  <c r="I59" i="14"/>
  <c r="I58" i="14"/>
  <c r="G57" i="14"/>
  <c r="I57" i="14" s="1"/>
  <c r="I56" i="14"/>
  <c r="K51" i="14"/>
  <c r="G49" i="14" s="1"/>
  <c r="G51" i="14" s="1"/>
  <c r="K5" i="14"/>
  <c r="K6" i="14" s="1"/>
  <c r="I59" i="13"/>
  <c r="I58" i="13"/>
  <c r="G57" i="13"/>
  <c r="I57" i="13" s="1"/>
  <c r="I56" i="13"/>
  <c r="K51" i="13"/>
  <c r="G51" i="13"/>
  <c r="G49" i="13"/>
  <c r="G50" i="13" s="1"/>
  <c r="K5" i="13"/>
  <c r="K6" i="13" s="1"/>
  <c r="I59" i="12"/>
  <c r="I58" i="12"/>
  <c r="G57" i="12"/>
  <c r="I57" i="12" s="1"/>
  <c r="I56" i="12"/>
  <c r="I60" i="12" s="1"/>
  <c r="K51" i="12"/>
  <c r="G49" i="12"/>
  <c r="K5" i="12"/>
  <c r="K6" i="12" s="1"/>
  <c r="I59" i="11"/>
  <c r="I58" i="11"/>
  <c r="G57" i="11"/>
  <c r="I57" i="11" s="1"/>
  <c r="I60" i="11" s="1"/>
  <c r="I56" i="11"/>
  <c r="K51" i="11"/>
  <c r="G49" i="11" s="1"/>
  <c r="K5" i="11"/>
  <c r="K6" i="11" s="1"/>
  <c r="I59" i="10"/>
  <c r="I58" i="10"/>
  <c r="G57" i="10"/>
  <c r="I57" i="10" s="1"/>
  <c r="I56" i="10"/>
  <c r="K51" i="10"/>
  <c r="G49" i="10"/>
  <c r="G51" i="10" s="1"/>
  <c r="K5" i="10"/>
  <c r="K6" i="10" s="1"/>
  <c r="I59" i="9"/>
  <c r="I58" i="9"/>
  <c r="G57" i="9"/>
  <c r="I57" i="9" s="1"/>
  <c r="I56" i="9"/>
  <c r="K51" i="9"/>
  <c r="G49" i="9" s="1"/>
  <c r="K5" i="9"/>
  <c r="K6" i="9" s="1"/>
  <c r="I59" i="8"/>
  <c r="I58" i="8"/>
  <c r="G57" i="8"/>
  <c r="I57" i="8" s="1"/>
  <c r="I56" i="8"/>
  <c r="K51" i="8"/>
  <c r="G49" i="8"/>
  <c r="G50" i="8" s="1"/>
  <c r="K5" i="8"/>
  <c r="K6" i="8" s="1"/>
  <c r="I59" i="7"/>
  <c r="I58" i="7"/>
  <c r="G57" i="7"/>
  <c r="I57" i="7" s="1"/>
  <c r="I56" i="7"/>
  <c r="K51" i="7"/>
  <c r="G49" i="7"/>
  <c r="K5" i="7"/>
  <c r="K6" i="7" s="1"/>
  <c r="I59" i="2"/>
  <c r="I58" i="2"/>
  <c r="G57" i="2"/>
  <c r="I57" i="2" s="1"/>
  <c r="I56" i="2"/>
  <c r="K51" i="2"/>
  <c r="G49" i="2"/>
  <c r="K6" i="2"/>
  <c r="K5" i="2"/>
  <c r="I60" i="10" l="1"/>
  <c r="I60" i="8"/>
  <c r="I60" i="17"/>
  <c r="I60" i="15"/>
  <c r="G51" i="2"/>
  <c r="G49" i="19"/>
  <c r="K7" i="17"/>
  <c r="G65" i="17" s="1"/>
  <c r="G51" i="17"/>
  <c r="G60" i="17" s="1"/>
  <c r="I60" i="16"/>
  <c r="G51" i="16"/>
  <c r="G50" i="16"/>
  <c r="K7" i="16" s="1"/>
  <c r="G60" i="15"/>
  <c r="G50" i="15"/>
  <c r="I60" i="14"/>
  <c r="G60" i="14" s="1"/>
  <c r="G50" i="14"/>
  <c r="I60" i="13"/>
  <c r="G60" i="13" s="1"/>
  <c r="K7" i="13"/>
  <c r="G52" i="13" s="1"/>
  <c r="G62" i="13" s="1"/>
  <c r="G51" i="12"/>
  <c r="G60" i="12" s="1"/>
  <c r="G50" i="12"/>
  <c r="K7" i="12" s="1"/>
  <c r="G51" i="11"/>
  <c r="G60" i="11" s="1"/>
  <c r="G50" i="11"/>
  <c r="K7" i="11" s="1"/>
  <c r="G60" i="10"/>
  <c r="G50" i="10"/>
  <c r="I60" i="9"/>
  <c r="G50" i="9"/>
  <c r="G51" i="9"/>
  <c r="K7" i="8"/>
  <c r="G52" i="8" s="1"/>
  <c r="G62" i="8" s="1"/>
  <c r="G51" i="8"/>
  <c r="G60" i="8" s="1"/>
  <c r="I60" i="7"/>
  <c r="G50" i="7"/>
  <c r="G51" i="7"/>
  <c r="I60" i="2"/>
  <c r="G60" i="2" s="1"/>
  <c r="G50" i="2"/>
  <c r="D5" i="19"/>
  <c r="G50" i="19" l="1"/>
  <c r="G60" i="9"/>
  <c r="G52" i="17"/>
  <c r="G62" i="17" s="1"/>
  <c r="G60" i="16"/>
  <c r="G65" i="16"/>
  <c r="G52" i="16"/>
  <c r="G62" i="16" s="1"/>
  <c r="K7" i="15"/>
  <c r="G52" i="15" s="1"/>
  <c r="G62" i="15" s="1"/>
  <c r="K7" i="14"/>
  <c r="G52" i="14" s="1"/>
  <c r="G62" i="14" s="1"/>
  <c r="G63" i="13"/>
  <c r="G64" i="13" s="1"/>
  <c r="G65" i="13"/>
  <c r="G65" i="12"/>
  <c r="G52" i="12"/>
  <c r="G62" i="12" s="1"/>
  <c r="G52" i="11"/>
  <c r="G62" i="11" s="1"/>
  <c r="G65" i="11"/>
  <c r="K7" i="10"/>
  <c r="G52" i="10" s="1"/>
  <c r="G62" i="10" s="1"/>
  <c r="K7" i="9"/>
  <c r="G52" i="9" s="1"/>
  <c r="G62" i="9" s="1"/>
  <c r="G63" i="8"/>
  <c r="G64" i="8" s="1"/>
  <c r="G65" i="8"/>
  <c r="G60" i="7"/>
  <c r="K7" i="7"/>
  <c r="G65" i="7" s="1"/>
  <c r="K7" i="2"/>
  <c r="G65" i="2" s="1"/>
  <c r="I58" i="19"/>
  <c r="I56" i="19"/>
  <c r="G39" i="19"/>
  <c r="G37" i="19"/>
  <c r="G35" i="19"/>
  <c r="G34" i="19"/>
  <c r="G33" i="19"/>
  <c r="G32" i="19"/>
  <c r="G31" i="19"/>
  <c r="G30" i="19"/>
  <c r="G29" i="19"/>
  <c r="G28" i="19"/>
  <c r="G27" i="19"/>
  <c r="G26" i="19"/>
  <c r="G25" i="19"/>
  <c r="G24" i="19"/>
  <c r="G23" i="19"/>
  <c r="G21" i="19"/>
  <c r="G20" i="19"/>
  <c r="G18" i="19"/>
  <c r="G17" i="19"/>
  <c r="G16" i="19"/>
  <c r="G15" i="19"/>
  <c r="G14" i="19"/>
  <c r="G13" i="19"/>
  <c r="G12" i="19"/>
  <c r="G10" i="19"/>
  <c r="D7" i="19"/>
  <c r="D6" i="19"/>
  <c r="D3" i="19"/>
  <c r="G65" i="10" l="1"/>
  <c r="G63" i="17"/>
  <c r="G64" i="17" s="1"/>
  <c r="G63" i="16"/>
  <c r="G64" i="16" s="1"/>
  <c r="G63" i="15"/>
  <c r="G64" i="15" s="1"/>
  <c r="G65" i="15"/>
  <c r="G63" i="14"/>
  <c r="G64" i="14" s="1"/>
  <c r="G65" i="14"/>
  <c r="G64" i="12"/>
  <c r="G63" i="12"/>
  <c r="G63" i="11"/>
  <c r="G64" i="11"/>
  <c r="G63" i="10"/>
  <c r="G64" i="10" s="1"/>
  <c r="G63" i="9"/>
  <c r="G64" i="9" s="1"/>
  <c r="G65" i="9"/>
  <c r="G52" i="7"/>
  <c r="G62" i="7" s="1"/>
  <c r="G52" i="2"/>
  <c r="G62" i="2" s="1"/>
  <c r="G63" i="7" l="1"/>
  <c r="G64" i="7" s="1"/>
  <c r="G63" i="2"/>
  <c r="G64" i="2" s="1"/>
  <c r="G59" i="19"/>
  <c r="I59" i="19" s="1"/>
  <c r="K52" i="19"/>
  <c r="G57" i="19"/>
  <c r="I57" i="19" s="1"/>
  <c r="I60" i="19" l="1"/>
  <c r="K5" i="19"/>
  <c r="K6" i="19" s="1"/>
  <c r="K51" i="19" l="1"/>
  <c r="G51" i="19" l="1"/>
  <c r="G60" i="19" s="1"/>
  <c r="K7" i="19" l="1"/>
  <c r="G65" i="19" s="1"/>
  <c r="G52" i="19" l="1"/>
  <c r="G62" i="19" s="1"/>
  <c r="G63" i="19" s="1"/>
  <c r="G64" i="19" s="1"/>
</calcChain>
</file>

<file path=xl/sharedStrings.xml><?xml version="1.0" encoding="utf-8"?>
<sst xmlns="http://schemas.openxmlformats.org/spreadsheetml/2006/main" count="1237" uniqueCount="112">
  <si>
    <t>Anlage:</t>
  </si>
  <si>
    <t>Durchschnittlicher ermittelter betrieblicher Heizwert [MJ/kg]</t>
  </si>
  <si>
    <t>EAK</t>
  </si>
  <si>
    <t>Gruppe</t>
  </si>
  <si>
    <t>biogener Anteil (energie-    bezogen)
[%]</t>
  </si>
  <si>
    <t>Heizwert Hu             [MJ/kg OS]</t>
  </si>
  <si>
    <t>Menge
[Mg]</t>
  </si>
  <si>
    <t>Menge 
[Mg]</t>
  </si>
  <si>
    <t>Verbundverpackungen - "LVP Sortierreste"</t>
  </si>
  <si>
    <t>150106</t>
  </si>
  <si>
    <t>gemischte Verpackungen</t>
  </si>
  <si>
    <t>150202</t>
  </si>
  <si>
    <t xml:space="preserve">Aufsaug- und Filtermaterialien (einschließlich Ölfilter a. n. g.), Wischtücher und Schutzkleidung, die durch gefährliche Stoffe verunreinigt sind                                </t>
  </si>
  <si>
    <t>sonstige Bau- und Abbruchabfälle (einschließlich gemischte Abfälle), die gefährliche Stoffe enthalten</t>
  </si>
  <si>
    <t>170904</t>
  </si>
  <si>
    <t>180104</t>
  </si>
  <si>
    <t>Abfälle, an deren Sammlung und Entsorgung aus infektionspräventiver Sicht keine besonderen Anforderungen gestellt werden (z. B. Wund- und Gipsverbände, Wäsche, Einwegkleidung, Windeln)</t>
  </si>
  <si>
    <t>Textilien</t>
  </si>
  <si>
    <t>191210</t>
  </si>
  <si>
    <t>brennbare Abfälle (Brennstoffe aus Abfällen)</t>
  </si>
  <si>
    <t>191212</t>
  </si>
  <si>
    <t>020203</t>
  </si>
  <si>
    <t>für Verzehr oder Verarbeitung ungeeignete Stoffe</t>
  </si>
  <si>
    <t>020304</t>
  </si>
  <si>
    <t>150101</t>
  </si>
  <si>
    <t>Verpackungen aus Papier und Pappe</t>
  </si>
  <si>
    <t>190599</t>
  </si>
  <si>
    <t>Abfälle a.n.g.</t>
  </si>
  <si>
    <t>190801</t>
  </si>
  <si>
    <t>Sieb- und Rechenrückstände</t>
  </si>
  <si>
    <t>biologisch abbaubare Küchen- und Kantinenabfälle</t>
  </si>
  <si>
    <t>200201</t>
  </si>
  <si>
    <t>biologisch abbaubare Abfälle</t>
  </si>
  <si>
    <t>200203</t>
  </si>
  <si>
    <t>andere nicht biologisch abbaubare Abfälle</t>
  </si>
  <si>
    <t>gemischte Siedlungsabfälle</t>
  </si>
  <si>
    <t>Marktabfälle</t>
  </si>
  <si>
    <t>200303</t>
  </si>
  <si>
    <t>Straßenkehricht</t>
  </si>
  <si>
    <t>Abfälle aus der Kanalreinigung</t>
  </si>
  <si>
    <t>200399</t>
  </si>
  <si>
    <t>Siedlungsabfälle a. n. g.</t>
  </si>
  <si>
    <t>200307</t>
  </si>
  <si>
    <t>Sperrmüll</t>
  </si>
  <si>
    <t>xxx</t>
  </si>
  <si>
    <t>Summe Abfall [Mg]</t>
  </si>
  <si>
    <t>** anderweitig nicht genannt</t>
  </si>
  <si>
    <t>42,6</t>
  </si>
  <si>
    <t>36,0</t>
  </si>
  <si>
    <t>proz. Anteil der Fremdenergie am Gesamtenergieinput [%]</t>
  </si>
  <si>
    <t>Summe Energiezufuhr [GJ]</t>
  </si>
  <si>
    <t>[GJ]</t>
  </si>
  <si>
    <t>Anzahl an HKN´s (gemäß biogenem Anteil)</t>
  </si>
  <si>
    <t>Anzahl an HKN´s (Abzug wg.Fremdenergie)</t>
  </si>
  <si>
    <t>Anzahl an HKN´s (anerkennungsfähig)</t>
  </si>
  <si>
    <t>Diese Felder sind auzufüllen!</t>
  </si>
  <si>
    <t>ACHTUNG: Einheiten beachten!!!!</t>
  </si>
  <si>
    <t>korrigierter biogener Anteil [%]</t>
  </si>
  <si>
    <t>gemischte Bau- und Abbruchabfälle mit Ausnahme derjenigen, die unter 17 09 01, 17 09 02 und                       17 09 03 fallen</t>
  </si>
  <si>
    <t>Monat und Jahr</t>
  </si>
  <si>
    <t>Monatsbezogene Anlieferungsstatistik für HkNR</t>
  </si>
  <si>
    <t>Eigenstrom-      verbrauch</t>
  </si>
  <si>
    <t>[%]</t>
  </si>
  <si>
    <t>[MJ/kg]</t>
  </si>
  <si>
    <t>berechneter Hu                     aus Vorgaben</t>
  </si>
  <si>
    <t>Stützfeuerung [Liter]</t>
  </si>
  <si>
    <t>An- und Abfahrvorgänge [Liter]</t>
  </si>
  <si>
    <t>Notstromdiesel [Liter]</t>
  </si>
  <si>
    <t>Davon 50 %</t>
  </si>
  <si>
    <t>ggf. ergänzend mit Excel als pdf an den Umweltgutachter zu versenden</t>
  </si>
  <si>
    <t>Angabe [Nm³]</t>
  </si>
  <si>
    <t>[MJ/Nm³]</t>
  </si>
  <si>
    <r>
      <t>Erdgas H</t>
    </r>
    <r>
      <rPr>
        <sz val="8"/>
        <rFont val="Arial"/>
        <family val="2"/>
      </rPr>
      <t xml:space="preserve">                                                                                                                   </t>
    </r>
  </si>
  <si>
    <r>
      <t xml:space="preserve">Heizöl [Liter]                                                                                                      </t>
    </r>
    <r>
      <rPr>
        <sz val="10"/>
        <rFont val="Arial"/>
        <family val="2"/>
      </rPr>
      <t/>
    </r>
  </si>
  <si>
    <t xml:space="preserve"> [MJ/kg]</t>
  </si>
  <si>
    <t>Liebe Kollegen,</t>
  </si>
  <si>
    <t>www.itad.de</t>
  </si>
  <si>
    <t>Viel Erfolg</t>
  </si>
  <si>
    <t xml:space="preserve">Datum, Unterschrift für die sachliche Richtigkeit </t>
  </si>
  <si>
    <t>sonstige, oben nicht genannt (mit Einzelnachweis biogener Anteil und Heizwert)</t>
  </si>
  <si>
    <t>sonstige, oben nicht genannt (ohne Nachweis, aus Spalte rechts)</t>
  </si>
  <si>
    <t>Nicht erfasste
AVV-Schlüssel
(ohne Nachweis)</t>
  </si>
  <si>
    <t>&gt;</t>
  </si>
  <si>
    <t>unbedingt auf die Einheiten achten</t>
  </si>
  <si>
    <t>pro Monat ist ein Blatt auszufüllen</t>
  </si>
  <si>
    <t xml:space="preserve">Mit Bestätigung eines Umweltgutachters können weitere Abfälle mit dem nachgewiesenen biogenen Anteil und Heizwert gewertet werden </t>
  </si>
  <si>
    <t>bei der Fremdenergie besteht die Möglichkeit, das Heizölvolumen nach den dort vorgegebenen Kategorien zu unterscheiden. Bevor Sie sich viel Mühe machen, prüfen Sie den Aufwand für die separate Erfassung der An- und Abfahrvorgänge. In der Regel kann man auf den Aufwand verzichten, da nur geringe Auswirkungen auf die Anzahl der Zertifikate zu erwarten ist.</t>
  </si>
  <si>
    <t>einige Umweltgutachter benötigen neben der Excel Datei auch eine Kopie mit Unterschrift. Diese als pdf zusätzlich mitversenden.</t>
  </si>
  <si>
    <t>sonstige Abfälle (einschließlich Materialmischun-   gen) aus der mechanischen Behandlung von Abfällen mit Ausnahme derjenigen, die unter 19 12 11 fallen</t>
  </si>
  <si>
    <t>Arzneimittel mit Ausnahme derjenigen, die unter 
20 01 31 fallen</t>
  </si>
  <si>
    <t>Eingespeister Strom [kWh]</t>
  </si>
  <si>
    <t>Bruttostromerzeugung (Turbinen, Notstromdiesel) [kWh]</t>
  </si>
  <si>
    <t>Altholz (030105, 150103, 170201, 191207, 200318)</t>
  </si>
  <si>
    <t>[kWh]</t>
  </si>
  <si>
    <t>Jahr</t>
  </si>
  <si>
    <t>Summe Abfälle Gruppe 8 [Mg]**</t>
  </si>
  <si>
    <t>Abfälle, die nicht den Gruppen 1-7 zugeordnet sind und für die keine Gutachterbestätigung vorliegt, werden pauschal 10 MJ/kg und 0% biogenem Anteil gewertet</t>
  </si>
  <si>
    <t>Schöne Grüße aus Düsseldorf</t>
  </si>
  <si>
    <t>Peter-Müller-Straße 16a</t>
  </si>
  <si>
    <t>D-40468 Düsseldorf</t>
  </si>
  <si>
    <t>Tel.: +49 (0)211 93 67 609 - 0</t>
  </si>
  <si>
    <t>ITAD</t>
  </si>
  <si>
    <t>optional - kann auch als Summe in K52 eingetragen werden</t>
  </si>
  <si>
    <r>
      <t>Fremdenergie</t>
    </r>
    <r>
      <rPr>
        <sz val="10"/>
        <rFont val="Arial"/>
        <family val="2"/>
      </rPr>
      <t xml:space="preserve"> (Energieinhalt gemäß ZuV 2012)</t>
    </r>
  </si>
  <si>
    <t>Besonderheiten (z. B. wesentliche Änderung bzgl. Stromerzeugung/-einspeisung, etc.)</t>
  </si>
  <si>
    <t>Klärschlamm (Hu zu bestimmen)</t>
  </si>
  <si>
    <r>
      <t xml:space="preserve">biogener Anteil (energiebezogen) [%] </t>
    </r>
    <r>
      <rPr>
        <sz val="10"/>
        <rFont val="Arial"/>
        <family val="2"/>
      </rPr>
      <t>nach BAnz AT 24.06.2020 B9 vom 24.06.2020</t>
    </r>
  </si>
  <si>
    <t>Die Heizwerte sind weiterhin gemäß ZuV 2012 Anhang 1 angegeben - mit der Novellierung (ZuV 2020) ist dieser Anhang entfallen. Gemäß § 28 (Abs. 1 Nr. 1) ZuV 2020: "… Heizwerte (...) können durch Lieferantenangaben bestimmt werden, soweit für die betreffenden Brennstoffe keine entsprechenden standardisierten Parameter durch Rechtsvorschrift bestimmt sind ..."</t>
  </si>
  <si>
    <t>Stand: 01.03.2021</t>
  </si>
  <si>
    <t>mit tatkräftiger Unterstützung vieler Kollegen haben wir die "ITAD-Ausfüllhilfe" nach dem neuesten Erkenntnisstand erarbeitet. GutCert hat uns bei der Erstellung dankenswerterweise beraten. Sollten noch Fehler entdeckt werden bzw. Hinweise für die Optimierung vorliegen, bitte an die Geschäftsstelle melden.</t>
  </si>
  <si>
    <t>es gilt die Einteilung nach Abfallarten gemäß Bundesanzeiger (BAnz AT 24.06.2020 B9 vom 24.06.2020)</t>
  </si>
  <si>
    <t>Für Rückfragen, Anregungen, etc. steht Martin Treder (ITAD) gerne zur Verfügung.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</si>
</sst>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0.0"/>
    <numFmt numFmtId="167" formatCode="0.000"/>
    <numFmt numFmtId="168" formatCode="#,##0.0000"/>
  </numFmts>
  <fonts count="17" x14ac:knownFonts="1">
    <font>
      <sz val="10"/>
      <name val="Arial"/>
      <family val="2"/>
    </font>
    <font>
      <sz val="10"/>
      <name val="Arial"/>
      <family val="2"/>
    </font>
    <font>
      <b/>
      <sz val="16"/>
      <name val="Arial"/>
      <family val="2"/>
    </font>
    <font>
      <b/>
      <sz val="10"/>
      <name val="Arial"/>
      <family val="2"/>
    </font>
    <font>
      <sz val="8"/>
      <name val="Arial"/>
      <family val="2"/>
    </font>
    <font>
      <sz val="11"/>
      <name val="Arial"/>
      <family val="2"/>
    </font>
    <font>
      <b/>
      <sz val="11"/>
      <name val="Arial"/>
      <family val="2"/>
    </font>
    <font>
      <b/>
      <sz val="14"/>
      <name val="Arial"/>
      <family val="2"/>
    </font>
    <font>
      <sz val="16"/>
      <name val="Arial"/>
      <family val="2"/>
    </font>
    <font>
      <b/>
      <sz val="8"/>
      <name val="Arial"/>
      <family val="2"/>
    </font>
    <font>
      <u/>
      <sz val="10"/>
      <color theme="10"/>
      <name val="Arial"/>
      <family val="2"/>
    </font>
    <font>
      <sz val="10"/>
      <name val="Verdana"/>
      <family val="2"/>
    </font>
    <font>
      <sz val="11"/>
      <name val="Verdana"/>
      <family val="2"/>
    </font>
    <font>
      <b/>
      <sz val="11"/>
      <name val="Verdana"/>
      <family val="2"/>
    </font>
    <font>
      <u/>
      <sz val="11"/>
      <color theme="10"/>
      <name val="Verdana"/>
      <family val="2"/>
    </font>
    <font>
      <u/>
      <sz val="11"/>
      <color theme="10"/>
      <name val="Arial"/>
      <family val="2"/>
    </font>
    <font>
      <b/>
      <sz val="11"/>
      <color rgb="FFFF0000"/>
      <name val="Verdana"/>
      <family val="2"/>
    </font>
  </fonts>
  <fills count="12">
    <fill>
      <patternFill patternType="none"/>
    </fill>
    <fill>
      <patternFill patternType="gray125"/>
    </fill>
    <fill>
      <patternFill patternType="solid">
        <fgColor rgb="FFCCFFCC"/>
        <bgColor indexed="64"/>
      </patternFill>
    </fill>
    <fill>
      <patternFill patternType="solid">
        <fgColor rgb="FF00FF00"/>
        <bgColor indexed="64"/>
      </patternFill>
    </fill>
    <fill>
      <patternFill patternType="solid">
        <fgColor indexed="26"/>
        <bgColor indexed="64"/>
      </patternFill>
    </fill>
    <fill>
      <patternFill patternType="solid">
        <fgColor rgb="FFFFC000"/>
        <bgColor indexed="64"/>
      </patternFill>
    </fill>
    <fill>
      <patternFill patternType="solid">
        <fgColor theme="9" tint="0.59999389629810485"/>
        <bgColor indexed="64"/>
      </patternFill>
    </fill>
    <fill>
      <patternFill patternType="solid">
        <fgColor rgb="FF00CC00"/>
        <bgColor indexed="64"/>
      </patternFill>
    </fill>
    <fill>
      <patternFill patternType="solid">
        <fgColor rgb="FFFF000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right/>
      <top/>
      <bottom style="thin">
        <color theme="0"/>
      </bottom>
      <diagonal/>
    </border>
    <border>
      <left/>
      <right/>
      <top style="thin">
        <color theme="0"/>
      </top>
      <bottom style="thin">
        <color theme="0"/>
      </bottom>
      <diagonal/>
    </border>
  </borders>
  <cellStyleXfs count="3">
    <xf numFmtId="0" fontId="0" fillId="0" borderId="0"/>
    <xf numFmtId="0" fontId="1" fillId="0" borderId="0"/>
    <xf numFmtId="0" fontId="10" fillId="0" borderId="0" applyNumberFormat="0" applyFill="0" applyBorder="0" applyAlignment="0" applyProtection="0"/>
  </cellStyleXfs>
  <cellXfs count="202">
    <xf numFmtId="0" fontId="0" fillId="0" borderId="0" xfId="0"/>
    <xf numFmtId="165" fontId="0" fillId="2" borderId="1" xfId="0" applyNumberFormat="1" applyFill="1" applyBorder="1" applyAlignment="1" applyProtection="1">
      <alignment horizontal="center" vertical="center" wrapText="1"/>
      <protection locked="0"/>
    </xf>
    <xf numFmtId="3" fontId="0" fillId="2" borderId="1" xfId="0" applyNumberFormat="1" applyFill="1" applyBorder="1" applyAlignment="1" applyProtection="1">
      <alignment horizontal="center" vertical="center" wrapText="1"/>
      <protection locked="0"/>
    </xf>
    <xf numFmtId="3" fontId="0" fillId="2" borderId="36" xfId="0" applyNumberFormat="1" applyFill="1" applyBorder="1" applyAlignment="1" applyProtection="1">
      <alignment horizontal="center" vertical="center" wrapText="1"/>
      <protection locked="0"/>
    </xf>
    <xf numFmtId="49" fontId="0" fillId="2" borderId="18" xfId="0" applyNumberFormat="1" applyFill="1" applyBorder="1" applyAlignment="1" applyProtection="1">
      <alignment horizontal="center" vertical="center" wrapText="1"/>
      <protection locked="0"/>
    </xf>
    <xf numFmtId="49" fontId="0" fillId="2" borderId="17" xfId="0" applyNumberFormat="1" applyFill="1" applyBorder="1" applyAlignment="1" applyProtection="1">
      <alignment horizontal="center" vertical="center" wrapText="1"/>
      <protection locked="0"/>
    </xf>
    <xf numFmtId="0" fontId="2" fillId="0" borderId="0" xfId="0"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4" fillId="0" borderId="1" xfId="0" applyFont="1" applyBorder="1" applyAlignment="1">
      <alignment vertical="center" wrapText="1"/>
    </xf>
    <xf numFmtId="3" fontId="9" fillId="3" borderId="1" xfId="0" applyNumberFormat="1" applyFont="1" applyFill="1" applyBorder="1" applyAlignment="1">
      <alignment horizontal="center" vertical="center"/>
    </xf>
    <xf numFmtId="166" fontId="9" fillId="3" borderId="1" xfId="0" applyNumberFormat="1" applyFont="1" applyFill="1" applyBorder="1" applyAlignment="1">
      <alignment horizontal="center" vertical="center"/>
    </xf>
    <xf numFmtId="164" fontId="9" fillId="3" borderId="1" xfId="0" applyNumberFormat="1" applyFont="1" applyFill="1" applyBorder="1" applyAlignment="1">
      <alignment horizontal="center" vertical="center"/>
    </xf>
    <xf numFmtId="49" fontId="3" fillId="4" borderId="10" xfId="0" applyNumberFormat="1" applyFont="1" applyFill="1" applyBorder="1" applyAlignment="1">
      <alignment horizontal="center" vertical="center" wrapText="1"/>
    </xf>
    <xf numFmtId="49" fontId="3" fillId="4" borderId="11" xfId="0" applyNumberFormat="1" applyFont="1" applyFill="1" applyBorder="1" applyAlignment="1">
      <alignment horizontal="center" vertical="center" wrapText="1"/>
    </xf>
    <xf numFmtId="49" fontId="3" fillId="4" borderId="4" xfId="0" applyNumberFormat="1" applyFont="1" applyFill="1" applyBorder="1" applyAlignment="1">
      <alignment horizontal="center" vertical="center" wrapText="1"/>
    </xf>
    <xf numFmtId="49" fontId="3" fillId="4" borderId="9" xfId="0" applyNumberFormat="1" applyFont="1" applyFill="1" applyBorder="1" applyAlignment="1">
      <alignment horizontal="center" vertical="center" wrapText="1"/>
    </xf>
    <xf numFmtId="0" fontId="0" fillId="0" borderId="8" xfId="0" applyBorder="1" applyAlignment="1">
      <alignment horizontal="left" vertical="center"/>
    </xf>
    <xf numFmtId="49" fontId="0" fillId="0" borderId="12" xfId="0" applyNumberFormat="1" applyBorder="1" applyAlignment="1">
      <alignment horizontal="left" vertical="center" wrapText="1"/>
    </xf>
    <xf numFmtId="0" fontId="0" fillId="0" borderId="12" xfId="0" applyBorder="1" applyAlignment="1">
      <alignment horizontal="center" vertical="center" wrapText="1"/>
    </xf>
    <xf numFmtId="165" fontId="0" fillId="0" borderId="12" xfId="0" applyNumberFormat="1" applyBorder="1" applyAlignment="1">
      <alignment horizontal="center" vertical="center" wrapText="1"/>
    </xf>
    <xf numFmtId="0" fontId="0" fillId="0" borderId="5" xfId="0" applyBorder="1" applyAlignment="1">
      <alignment horizontal="left" vertical="center"/>
    </xf>
    <xf numFmtId="49" fontId="0" fillId="0" borderId="1" xfId="0" applyNumberFormat="1" applyBorder="1" applyAlignment="1">
      <alignment horizontal="left" vertical="center" wrapText="1"/>
    </xf>
    <xf numFmtId="49" fontId="0" fillId="0" borderId="1" xfId="0" applyNumberFormat="1" applyBorder="1" applyAlignment="1">
      <alignment vertical="center" wrapText="1"/>
    </xf>
    <xf numFmtId="49" fontId="0" fillId="0" borderId="5" xfId="0" applyNumberFormat="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65" fontId="0" fillId="0" borderId="1" xfId="0" applyNumberFormat="1" applyBorder="1" applyAlignment="1">
      <alignment horizontal="center" vertical="center" wrapText="1"/>
    </xf>
    <xf numFmtId="3" fontId="3" fillId="3" borderId="6" xfId="0" applyNumberFormat="1" applyFont="1" applyFill="1" applyBorder="1" applyAlignment="1">
      <alignment horizontal="center" vertical="center"/>
    </xf>
    <xf numFmtId="166" fontId="3" fillId="3" borderId="2" xfId="0" applyNumberFormat="1" applyFont="1" applyFill="1" applyBorder="1" applyAlignment="1">
      <alignment horizontal="center" vertical="center"/>
    </xf>
    <xf numFmtId="0" fontId="4" fillId="0" borderId="0" xfId="0" applyFont="1"/>
    <xf numFmtId="49" fontId="3" fillId="6" borderId="34" xfId="0" applyNumberFormat="1" applyFont="1" applyFill="1" applyBorder="1" applyAlignment="1">
      <alignment horizontal="right" vertical="center"/>
    </xf>
    <xf numFmtId="49" fontId="3" fillId="6" borderId="17" xfId="0" applyNumberFormat="1" applyFont="1" applyFill="1" applyBorder="1" applyAlignment="1">
      <alignment horizontal="left" vertical="center"/>
    </xf>
    <xf numFmtId="49" fontId="3" fillId="6" borderId="16" xfId="0" applyNumberFormat="1" applyFont="1" applyFill="1" applyBorder="1" applyAlignment="1">
      <alignment vertical="center"/>
    </xf>
    <xf numFmtId="49" fontId="3" fillId="6" borderId="32" xfId="0" applyNumberFormat="1" applyFont="1" applyFill="1" applyBorder="1" applyAlignment="1">
      <alignment vertical="center"/>
    </xf>
    <xf numFmtId="49" fontId="3" fillId="6" borderId="5" xfId="0" applyNumberFormat="1" applyFont="1" applyFill="1" applyBorder="1" applyAlignment="1">
      <alignment horizontal="left" vertical="center"/>
    </xf>
    <xf numFmtId="49" fontId="3" fillId="6" borderId="1" xfId="0" applyNumberFormat="1" applyFont="1" applyFill="1" applyBorder="1" applyAlignment="1">
      <alignment horizontal="left" vertical="center"/>
    </xf>
    <xf numFmtId="49" fontId="3" fillId="6" borderId="13" xfId="0" applyNumberFormat="1" applyFont="1" applyFill="1" applyBorder="1" applyAlignment="1">
      <alignment horizontal="left" vertical="center"/>
    </xf>
    <xf numFmtId="49" fontId="3" fillId="6" borderId="36" xfId="0" applyNumberFormat="1" applyFont="1" applyFill="1" applyBorder="1" applyAlignment="1">
      <alignment horizontal="left" vertical="center"/>
    </xf>
    <xf numFmtId="49" fontId="0" fillId="6" borderId="17" xfId="0" applyNumberFormat="1" applyFill="1" applyBorder="1" applyAlignment="1">
      <alignment vertical="center"/>
    </xf>
    <xf numFmtId="3" fontId="3" fillId="2" borderId="6" xfId="0" applyNumberFormat="1" applyFont="1" applyFill="1" applyBorder="1" applyAlignment="1">
      <alignment horizontal="center" vertical="center"/>
    </xf>
    <xf numFmtId="4" fontId="3" fillId="3" borderId="2" xfId="0" applyNumberFormat="1" applyFont="1" applyFill="1" applyBorder="1" applyAlignment="1">
      <alignment horizontal="center" vertical="center"/>
    </xf>
    <xf numFmtId="3" fontId="5" fillId="3" borderId="9" xfId="0" applyNumberFormat="1" applyFont="1" applyFill="1" applyBorder="1" applyAlignment="1">
      <alignment horizontal="center" vertical="center"/>
    </xf>
    <xf numFmtId="166" fontId="5" fillId="3" borderId="6" xfId="0" applyNumberFormat="1" applyFont="1" applyFill="1" applyBorder="1" applyAlignment="1">
      <alignment horizontal="center" vertical="center"/>
    </xf>
    <xf numFmtId="3" fontId="5" fillId="3" borderId="2" xfId="0" applyNumberFormat="1" applyFont="1" applyFill="1" applyBorder="1" applyAlignment="1">
      <alignment horizontal="center" vertical="center"/>
    </xf>
    <xf numFmtId="0" fontId="6" fillId="7" borderId="25" xfId="0" applyFont="1" applyFill="1" applyBorder="1" applyAlignment="1">
      <alignment horizontal="left" vertical="center"/>
    </xf>
    <xf numFmtId="0" fontId="6" fillId="7" borderId="26" xfId="0" applyFont="1" applyFill="1" applyBorder="1" applyAlignment="1">
      <alignment horizontal="left" vertical="center"/>
    </xf>
    <xf numFmtId="168" fontId="0" fillId="0" borderId="0" xfId="0" applyNumberFormat="1"/>
    <xf numFmtId="0" fontId="0" fillId="0" borderId="41" xfId="0" applyBorder="1"/>
    <xf numFmtId="0" fontId="0" fillId="0" borderId="47" xfId="0" applyBorder="1"/>
    <xf numFmtId="0" fontId="0" fillId="0" borderId="48" xfId="0" applyBorder="1"/>
    <xf numFmtId="0" fontId="0" fillId="0" borderId="43" xfId="0" applyBorder="1"/>
    <xf numFmtId="0" fontId="0" fillId="0" borderId="49" xfId="0" applyBorder="1"/>
    <xf numFmtId="0" fontId="0" fillId="0" borderId="0" xfId="0" applyAlignment="1">
      <alignment vertical="center" wrapText="1"/>
    </xf>
    <xf numFmtId="0" fontId="3" fillId="2" borderId="1" xfId="0" applyFont="1" applyFill="1" applyBorder="1" applyAlignment="1">
      <alignment vertical="center"/>
    </xf>
    <xf numFmtId="0" fontId="0" fillId="2" borderId="5" xfId="0" applyFill="1" applyBorder="1" applyAlignment="1" applyProtection="1">
      <alignment horizontal="left" vertical="center"/>
      <protection locked="0"/>
    </xf>
    <xf numFmtId="49" fontId="0" fillId="2" borderId="1" xfId="0" applyNumberFormat="1" applyFill="1" applyBorder="1" applyAlignment="1" applyProtection="1">
      <alignment horizontal="left" vertical="center" wrapText="1"/>
      <protection locked="0"/>
    </xf>
    <xf numFmtId="0" fontId="11" fillId="10" borderId="0" xfId="0" applyFont="1" applyFill="1"/>
    <xf numFmtId="0" fontId="11" fillId="10" borderId="0" xfId="0" applyFont="1" applyFill="1" applyAlignment="1">
      <alignment vertical="center" wrapText="1"/>
    </xf>
    <xf numFmtId="164" fontId="7" fillId="7" borderId="27" xfId="0" applyNumberFormat="1" applyFont="1" applyFill="1" applyBorder="1" applyAlignment="1">
      <alignment horizontal="center" vertical="center"/>
    </xf>
    <xf numFmtId="4" fontId="3" fillId="3" borderId="6" xfId="0" applyNumberFormat="1" applyFont="1" applyFill="1" applyBorder="1" applyAlignment="1">
      <alignment horizontal="center" vertical="center"/>
    </xf>
    <xf numFmtId="4" fontId="0" fillId="2" borderId="6" xfId="0" applyNumberFormat="1" applyFill="1" applyBorder="1" applyAlignment="1" applyProtection="1">
      <alignment horizontal="right" vertical="center"/>
      <protection locked="0"/>
    </xf>
    <xf numFmtId="4" fontId="0" fillId="2" borderId="9" xfId="0" applyNumberFormat="1" applyFill="1" applyBorder="1" applyAlignment="1" applyProtection="1">
      <alignment horizontal="right" vertical="center"/>
      <protection locked="0"/>
    </xf>
    <xf numFmtId="4" fontId="0" fillId="2" borderId="6" xfId="0" applyNumberFormat="1" applyFill="1" applyBorder="1" applyAlignment="1" applyProtection="1">
      <alignment horizontal="center" vertical="center" wrapText="1"/>
      <protection locked="0"/>
    </xf>
    <xf numFmtId="4" fontId="0" fillId="3" borderId="6" xfId="0" applyNumberFormat="1" applyFill="1" applyBorder="1" applyAlignment="1" applyProtection="1">
      <alignment horizontal="right" vertical="center"/>
      <protection locked="0"/>
    </xf>
    <xf numFmtId="4" fontId="0" fillId="2" borderId="6" xfId="0" applyNumberFormat="1" applyFill="1" applyBorder="1" applyAlignment="1" applyProtection="1">
      <alignment horizontal="right" vertical="center" wrapText="1"/>
      <protection locked="0"/>
    </xf>
    <xf numFmtId="0" fontId="12" fillId="11" borderId="0" xfId="0" applyFont="1" applyFill="1" applyAlignment="1">
      <alignment horizontal="left"/>
    </xf>
    <xf numFmtId="0" fontId="12" fillId="11" borderId="0" xfId="0" applyFont="1" applyFill="1"/>
    <xf numFmtId="0" fontId="12" fillId="11" borderId="0" xfId="0" applyFont="1" applyFill="1" applyAlignment="1">
      <alignment horizontal="center"/>
    </xf>
    <xf numFmtId="0" fontId="12" fillId="11" borderId="0" xfId="0" applyFont="1" applyFill="1" applyAlignment="1">
      <alignment horizontal="center" vertical="top"/>
    </xf>
    <xf numFmtId="0" fontId="12" fillId="11" borderId="0" xfId="0" applyFont="1" applyFill="1" applyAlignment="1">
      <alignment vertical="top"/>
    </xf>
    <xf numFmtId="0" fontId="12" fillId="11" borderId="0" xfId="0" applyFont="1" applyFill="1" applyAlignment="1">
      <alignment horizontal="center" vertical="top" wrapText="1"/>
    </xf>
    <xf numFmtId="0" fontId="12" fillId="11" borderId="0" xfId="0" applyFont="1" applyFill="1" applyAlignment="1">
      <alignment vertical="top" wrapText="1"/>
    </xf>
    <xf numFmtId="0" fontId="13" fillId="11" borderId="0" xfId="0" applyFont="1" applyFill="1" applyAlignment="1">
      <alignment horizontal="left"/>
    </xf>
    <xf numFmtId="0" fontId="14" fillId="11" borderId="0" xfId="2" applyFont="1" applyFill="1" applyAlignment="1">
      <alignment horizontal="left" vertical="center"/>
    </xf>
    <xf numFmtId="0" fontId="12" fillId="10" borderId="0" xfId="0" applyFont="1" applyFill="1" applyAlignment="1">
      <alignment horizontal="center"/>
    </xf>
    <xf numFmtId="0" fontId="12" fillId="10" borderId="0" xfId="0" applyFont="1" applyFill="1"/>
    <xf numFmtId="0" fontId="15" fillId="10" borderId="0" xfId="2" applyFont="1" applyFill="1" applyAlignment="1">
      <alignment horizontal="center"/>
    </xf>
    <xf numFmtId="0" fontId="13" fillId="11" borderId="0" xfId="0" applyFont="1" applyFill="1" applyAlignment="1">
      <alignment horizontal="left" vertical="center"/>
    </xf>
    <xf numFmtId="0" fontId="0" fillId="0" borderId="36" xfId="0" applyBorder="1" applyAlignment="1">
      <alignment horizontal="center" vertical="center" wrapText="1"/>
    </xf>
    <xf numFmtId="0" fontId="0" fillId="0" borderId="1" xfId="0" applyBorder="1" applyAlignment="1">
      <alignment horizontal="center" vertical="center" wrapText="1"/>
    </xf>
    <xf numFmtId="165" fontId="0" fillId="0" borderId="1" xfId="0" applyNumberFormat="1" applyBorder="1" applyAlignment="1">
      <alignment horizontal="center" vertical="center" wrapText="1"/>
    </xf>
    <xf numFmtId="0" fontId="2" fillId="0" borderId="0" xfId="0" applyFont="1" applyAlignment="1">
      <alignment horizontal="center" vertical="center"/>
    </xf>
    <xf numFmtId="0" fontId="0" fillId="0" borderId="1" xfId="0" applyBorder="1" applyAlignment="1">
      <alignment horizontal="center" vertical="center" wrapText="1"/>
    </xf>
    <xf numFmtId="49" fontId="0" fillId="2" borderId="18" xfId="0" applyNumberFormat="1" applyFill="1" applyBorder="1" applyAlignment="1" applyProtection="1">
      <alignment horizontal="center" vertical="center" wrapText="1"/>
      <protection locked="0"/>
    </xf>
    <xf numFmtId="49" fontId="0" fillId="2" borderId="17" xfId="0" applyNumberFormat="1" applyFill="1" applyBorder="1" applyAlignment="1" applyProtection="1">
      <alignment horizontal="center" vertical="center" wrapText="1"/>
      <protection locked="0"/>
    </xf>
    <xf numFmtId="165" fontId="0" fillId="0" borderId="1" xfId="0" applyNumberFormat="1" applyBorder="1" applyAlignment="1">
      <alignment horizontal="center" vertical="center" wrapText="1"/>
    </xf>
    <xf numFmtId="0" fontId="0" fillId="0" borderId="36" xfId="0" applyBorder="1" applyAlignment="1">
      <alignment horizontal="center" vertical="center" wrapText="1"/>
    </xf>
    <xf numFmtId="49" fontId="3" fillId="6" borderId="17" xfId="0" applyNumberFormat="1" applyFont="1" applyFill="1" applyBorder="1" applyAlignment="1">
      <alignment horizontal="left" vertical="center"/>
    </xf>
    <xf numFmtId="0" fontId="12" fillId="0" borderId="0" xfId="0" applyFont="1" applyFill="1" applyAlignment="1">
      <alignment vertical="top" wrapText="1"/>
    </xf>
    <xf numFmtId="0" fontId="12" fillId="0" borderId="0" xfId="0" applyFont="1" applyFill="1"/>
    <xf numFmtId="0" fontId="16" fillId="0" borderId="0" xfId="2" applyFont="1" applyFill="1" applyAlignment="1">
      <alignment horizontal="left" vertical="center"/>
    </xf>
    <xf numFmtId="0" fontId="11" fillId="11" borderId="0" xfId="0" applyFont="1" applyFill="1"/>
    <xf numFmtId="0" fontId="12" fillId="0" borderId="55" xfId="0" applyFont="1" applyBorder="1"/>
    <xf numFmtId="0" fontId="11" fillId="0" borderId="56" xfId="0" applyFont="1" applyBorder="1"/>
    <xf numFmtId="0" fontId="11" fillId="11" borderId="56" xfId="0" applyFont="1" applyFill="1" applyBorder="1"/>
    <xf numFmtId="0" fontId="12" fillId="11" borderId="0" xfId="0" applyFont="1" applyFill="1" applyAlignment="1">
      <alignment horizontal="left" vertical="center" wrapText="1"/>
    </xf>
    <xf numFmtId="0" fontId="2" fillId="0" borderId="0" xfId="0" applyFont="1" applyAlignment="1">
      <alignment horizontal="center" vertical="center"/>
    </xf>
    <xf numFmtId="0" fontId="3" fillId="2" borderId="1" xfId="0" applyFont="1" applyFill="1" applyBorder="1" applyAlignment="1" applyProtection="1">
      <alignment horizontal="left" vertical="center"/>
      <protection locked="0"/>
    </xf>
    <xf numFmtId="17" fontId="3" fillId="2" borderId="1" xfId="0" applyNumberFormat="1" applyFont="1" applyFill="1" applyBorder="1" applyAlignment="1" applyProtection="1">
      <alignment horizontal="left" vertical="center"/>
      <protection locked="0"/>
    </xf>
    <xf numFmtId="3" fontId="3" fillId="2" borderId="1" xfId="0" applyNumberFormat="1" applyFont="1" applyFill="1" applyBorder="1" applyAlignment="1" applyProtection="1">
      <alignment horizontal="left" vertical="center"/>
      <protection locked="0"/>
    </xf>
    <xf numFmtId="0" fontId="4" fillId="0" borderId="36" xfId="0" applyFont="1" applyBorder="1" applyAlignment="1">
      <alignment horizontal="left" vertical="center" wrapText="1"/>
    </xf>
    <xf numFmtId="0" fontId="4" fillId="0" borderId="33" xfId="0" applyFont="1" applyBorder="1" applyAlignment="1">
      <alignment horizontal="left" vertical="center" wrapText="1"/>
    </xf>
    <xf numFmtId="167" fontId="3" fillId="2" borderId="1" xfId="0" applyNumberFormat="1" applyFont="1" applyFill="1" applyBorder="1" applyAlignment="1" applyProtection="1">
      <alignment horizontal="left" vertical="center"/>
      <protection locked="0"/>
    </xf>
    <xf numFmtId="49" fontId="3" fillId="4" borderId="3" xfId="0" applyNumberFormat="1" applyFont="1" applyFill="1" applyBorder="1" applyAlignment="1">
      <alignment horizontal="center" vertical="center"/>
    </xf>
    <xf numFmtId="49" fontId="3" fillId="4" borderId="10" xfId="0" applyNumberFormat="1" applyFont="1" applyFill="1" applyBorder="1" applyAlignment="1">
      <alignment horizontal="center" vertical="center"/>
    </xf>
    <xf numFmtId="49" fontId="3" fillId="4" borderId="28" xfId="0" applyNumberFormat="1" applyFont="1" applyFill="1" applyBorder="1" applyAlignment="1">
      <alignment horizontal="center" vertical="center" wrapText="1"/>
    </xf>
    <xf numFmtId="49" fontId="3" fillId="4" borderId="30" xfId="0" applyNumberFormat="1" applyFont="1" applyFill="1" applyBorder="1" applyAlignment="1">
      <alignment horizontal="center" vertical="center" wrapText="1"/>
    </xf>
    <xf numFmtId="0" fontId="0" fillId="5" borderId="18" xfId="0" applyFill="1" applyBorder="1" applyAlignment="1">
      <alignment horizontal="center" vertical="center"/>
    </xf>
    <xf numFmtId="0" fontId="0" fillId="5" borderId="16" xfId="0" applyFill="1" applyBorder="1" applyAlignment="1">
      <alignment horizontal="center" vertical="center"/>
    </xf>
    <xf numFmtId="0" fontId="0" fillId="5" borderId="32" xfId="0" applyFill="1" applyBorder="1" applyAlignment="1">
      <alignment horizontal="center" vertical="center"/>
    </xf>
    <xf numFmtId="49" fontId="0" fillId="0" borderId="37" xfId="0" applyNumberFormat="1" applyFill="1" applyBorder="1" applyAlignment="1" applyProtection="1">
      <alignment horizontal="center" vertical="center" wrapText="1"/>
      <protection locked="0"/>
    </xf>
    <xf numFmtId="49" fontId="0" fillId="0" borderId="23" xfId="0" applyNumberFormat="1" applyFill="1" applyBorder="1" applyAlignment="1" applyProtection="1">
      <alignment horizontal="center" vertical="center" wrapText="1"/>
      <protection locked="0"/>
    </xf>
    <xf numFmtId="49" fontId="0" fillId="0" borderId="53" xfId="0" applyNumberFormat="1" applyFill="1" applyBorder="1" applyAlignment="1" applyProtection="1">
      <alignment horizontal="center" vertical="center" wrapText="1"/>
      <protection locked="0"/>
    </xf>
    <xf numFmtId="49" fontId="0" fillId="0" borderId="51" xfId="0" applyNumberFormat="1" applyFill="1" applyBorder="1" applyAlignment="1" applyProtection="1">
      <alignment horizontal="center" vertical="center" wrapText="1"/>
      <protection locked="0"/>
    </xf>
    <xf numFmtId="49" fontId="0" fillId="0" borderId="31" xfId="0" applyNumberFormat="1" applyFill="1" applyBorder="1" applyAlignment="1" applyProtection="1">
      <alignment horizontal="center" vertical="center" wrapText="1"/>
      <protection locked="0"/>
    </xf>
    <xf numFmtId="49" fontId="0" fillId="0" borderId="52" xfId="0" applyNumberForma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0" fillId="0" borderId="1" xfId="0" applyBorder="1" applyAlignment="1">
      <alignment horizontal="center" vertical="center"/>
    </xf>
    <xf numFmtId="166" fontId="0" fillId="0" borderId="1" xfId="0" applyNumberFormat="1" applyBorder="1" applyAlignment="1">
      <alignment horizontal="center" vertical="center"/>
    </xf>
    <xf numFmtId="49" fontId="0" fillId="2" borderId="18" xfId="0" applyNumberFormat="1" applyFill="1" applyBorder="1" applyAlignment="1" applyProtection="1">
      <alignment horizontal="center" vertical="center" wrapText="1"/>
      <protection locked="0"/>
    </xf>
    <xf numFmtId="49" fontId="0" fillId="2" borderId="17" xfId="0" applyNumberFormat="1" applyFill="1" applyBorder="1" applyAlignment="1" applyProtection="1">
      <alignment horizontal="center" vertical="center" wrapText="1"/>
      <protection locked="0"/>
    </xf>
    <xf numFmtId="165" fontId="0" fillId="0" borderId="1" xfId="0" applyNumberFormat="1" applyBorder="1" applyAlignment="1">
      <alignment horizontal="center" vertical="center" wrapText="1"/>
    </xf>
    <xf numFmtId="0" fontId="0" fillId="5" borderId="37" xfId="0" applyFill="1" applyBorder="1" applyAlignment="1">
      <alignment horizontal="center" vertical="center"/>
    </xf>
    <xf numFmtId="0" fontId="0" fillId="5" borderId="23" xfId="0" applyFill="1" applyBorder="1" applyAlignment="1">
      <alignment horizontal="center" vertical="center"/>
    </xf>
    <xf numFmtId="0" fontId="0" fillId="5" borderId="53" xfId="0" applyFill="1" applyBorder="1" applyAlignment="1">
      <alignment horizontal="center" vertical="center"/>
    </xf>
    <xf numFmtId="0" fontId="0" fillId="0" borderId="36" xfId="0" applyBorder="1" applyAlignment="1">
      <alignment horizontal="center" vertical="center" wrapText="1"/>
    </xf>
    <xf numFmtId="0" fontId="0" fillId="0" borderId="54" xfId="0" applyBorder="1" applyAlignment="1">
      <alignment horizontal="center" vertical="center" wrapText="1"/>
    </xf>
    <xf numFmtId="0" fontId="0" fillId="0" borderId="33" xfId="0" applyBorder="1" applyAlignment="1">
      <alignment horizontal="center" vertical="center" wrapText="1"/>
    </xf>
    <xf numFmtId="49" fontId="0" fillId="0" borderId="34" xfId="0" applyNumberFormat="1" applyBorder="1" applyAlignment="1">
      <alignment horizontal="left" vertical="center" wrapText="1"/>
    </xf>
    <xf numFmtId="49" fontId="0" fillId="0" borderId="16" xfId="0" applyNumberFormat="1" applyBorder="1" applyAlignment="1">
      <alignment horizontal="left" vertical="center" wrapText="1"/>
    </xf>
    <xf numFmtId="49" fontId="0" fillId="0" borderId="32" xfId="0" applyNumberFormat="1" applyBorder="1" applyAlignment="1">
      <alignment horizontal="left" vertical="center" wrapText="1"/>
    </xf>
    <xf numFmtId="49" fontId="3" fillId="4" borderId="37" xfId="0" applyNumberFormat="1" applyFont="1" applyFill="1" applyBorder="1" applyAlignment="1">
      <alignment horizontal="center" vertical="center" wrapText="1"/>
    </xf>
    <xf numFmtId="49" fontId="3" fillId="4" borderId="24" xfId="0" applyNumberFormat="1" applyFont="1" applyFill="1" applyBorder="1" applyAlignment="1">
      <alignment horizontal="center" vertical="center" wrapText="1"/>
    </xf>
    <xf numFmtId="49" fontId="3" fillId="4" borderId="38" xfId="0" applyNumberFormat="1" applyFont="1" applyFill="1" applyBorder="1" applyAlignment="1">
      <alignment horizontal="center" vertical="center" wrapText="1"/>
    </xf>
    <xf numFmtId="49" fontId="3" fillId="4" borderId="39" xfId="0" applyNumberFormat="1" applyFont="1" applyFill="1" applyBorder="1" applyAlignment="1">
      <alignment horizontal="center" vertical="center" wrapText="1"/>
    </xf>
    <xf numFmtId="4" fontId="3" fillId="3" borderId="14" xfId="0" applyNumberFormat="1" applyFont="1" applyFill="1" applyBorder="1" applyAlignment="1">
      <alignment horizontal="center" vertical="center"/>
    </xf>
    <xf numFmtId="4" fontId="3" fillId="3" borderId="15" xfId="0" applyNumberFormat="1" applyFont="1" applyFill="1" applyBorder="1" applyAlignment="1">
      <alignment horizontal="center" vertical="center"/>
    </xf>
    <xf numFmtId="49" fontId="3" fillId="4" borderId="18" xfId="0" applyNumberFormat="1" applyFont="1" applyFill="1" applyBorder="1" applyAlignment="1">
      <alignment horizontal="left" vertical="center"/>
    </xf>
    <xf numFmtId="49" fontId="3" fillId="4" borderId="16" xfId="0" applyNumberFormat="1" applyFont="1" applyFill="1" applyBorder="1" applyAlignment="1">
      <alignment horizontal="left" vertical="center"/>
    </xf>
    <xf numFmtId="49" fontId="3" fillId="4" borderId="17" xfId="0" applyNumberFormat="1" applyFont="1" applyFill="1" applyBorder="1" applyAlignment="1">
      <alignment horizontal="left" vertical="center"/>
    </xf>
    <xf numFmtId="49" fontId="3" fillId="9" borderId="8" xfId="0" applyNumberFormat="1" applyFont="1" applyFill="1" applyBorder="1" applyAlignment="1">
      <alignment horizontal="left" vertical="center"/>
    </xf>
    <xf numFmtId="49" fontId="3" fillId="9" borderId="12" xfId="0" applyNumberFormat="1" applyFont="1" applyFill="1" applyBorder="1" applyAlignment="1">
      <alignment horizontal="left" vertical="center"/>
    </xf>
    <xf numFmtId="49" fontId="3" fillId="9" borderId="9" xfId="0" applyNumberFormat="1" applyFont="1" applyFill="1" applyBorder="1" applyAlignment="1">
      <alignment horizontal="left" vertical="center"/>
    </xf>
    <xf numFmtId="3" fontId="0" fillId="3" borderId="8" xfId="0" applyNumberFormat="1" applyFill="1" applyBorder="1" applyAlignment="1">
      <alignment horizontal="center" vertical="center"/>
    </xf>
    <xf numFmtId="3" fontId="0" fillId="3" borderId="12" xfId="0" applyNumberFormat="1" applyFill="1" applyBorder="1" applyAlignment="1">
      <alignment horizontal="center" vertical="center"/>
    </xf>
    <xf numFmtId="49" fontId="0" fillId="6" borderId="4" xfId="0" applyNumberFormat="1" applyFill="1" applyBorder="1" applyAlignment="1">
      <alignment horizontal="center" vertical="center"/>
    </xf>
    <xf numFmtId="49" fontId="0" fillId="6" borderId="40" xfId="0" applyNumberFormat="1" applyFill="1" applyBorder="1" applyAlignment="1">
      <alignment horizontal="center" vertical="center"/>
    </xf>
    <xf numFmtId="49" fontId="0" fillId="6" borderId="15" xfId="0" applyNumberFormat="1" applyFill="1" applyBorder="1" applyAlignment="1">
      <alignment horizontal="center" vertical="center"/>
    </xf>
    <xf numFmtId="49" fontId="0" fillId="6" borderId="34" xfId="0" applyNumberFormat="1" applyFill="1" applyBorder="1" applyAlignment="1">
      <alignment horizontal="center" vertical="center"/>
    </xf>
    <xf numFmtId="49" fontId="0" fillId="6" borderId="17" xfId="0" applyNumberFormat="1" applyFill="1" applyBorder="1" applyAlignment="1">
      <alignment horizontal="center" vertical="center"/>
    </xf>
    <xf numFmtId="3" fontId="0" fillId="3" borderId="5" xfId="0" applyNumberFormat="1" applyFill="1" applyBorder="1" applyAlignment="1">
      <alignment horizontal="center" vertical="center"/>
    </xf>
    <xf numFmtId="3" fontId="0" fillId="3" borderId="1" xfId="0" applyNumberFormat="1" applyFill="1" applyBorder="1" applyAlignment="1">
      <alignment horizontal="center" vertical="center"/>
    </xf>
    <xf numFmtId="49" fontId="0" fillId="6" borderId="22" xfId="0" applyNumberFormat="1" applyFill="1" applyBorder="1" applyAlignment="1">
      <alignment horizontal="center" vertical="center"/>
    </xf>
    <xf numFmtId="49" fontId="0" fillId="6" borderId="16" xfId="0" applyNumberFormat="1" applyFill="1" applyBorder="1" applyAlignment="1">
      <alignment horizontal="center" vertical="center"/>
    </xf>
    <xf numFmtId="49" fontId="0" fillId="6" borderId="32" xfId="0" applyNumberFormat="1" applyFill="1" applyBorder="1" applyAlignment="1">
      <alignment horizontal="center" vertical="center"/>
    </xf>
    <xf numFmtId="0" fontId="0" fillId="9" borderId="44" xfId="0" applyFill="1" applyBorder="1" applyAlignment="1">
      <alignment horizontal="center" vertical="center" wrapText="1"/>
    </xf>
    <xf numFmtId="0" fontId="0" fillId="9" borderId="45" xfId="0" applyFill="1" applyBorder="1" applyAlignment="1">
      <alignment horizontal="center" vertical="center" wrapText="1"/>
    </xf>
    <xf numFmtId="0" fontId="0" fillId="9" borderId="46" xfId="0" applyFill="1" applyBorder="1" applyAlignment="1">
      <alignment horizontal="center" vertical="center" wrapText="1"/>
    </xf>
    <xf numFmtId="0" fontId="0" fillId="9" borderId="51" xfId="0" applyFill="1" applyBorder="1" applyAlignment="1">
      <alignment horizontal="center" vertical="center" wrapText="1"/>
    </xf>
    <xf numFmtId="0" fontId="0" fillId="9" borderId="31" xfId="0" applyFill="1" applyBorder="1" applyAlignment="1">
      <alignment horizontal="center" vertical="center" wrapText="1"/>
    </xf>
    <xf numFmtId="0" fontId="0" fillId="9" borderId="52" xfId="0" applyFill="1" applyBorder="1" applyAlignment="1">
      <alignment horizontal="center" vertical="center" wrapText="1"/>
    </xf>
    <xf numFmtId="0" fontId="8" fillId="2" borderId="37" xfId="0" applyFont="1" applyFill="1" applyBorder="1" applyAlignment="1" applyProtection="1">
      <alignment horizontal="left" vertical="top" wrapText="1"/>
      <protection locked="0"/>
    </xf>
    <xf numFmtId="0" fontId="8" fillId="2" borderId="23" xfId="0" applyFont="1" applyFill="1" applyBorder="1" applyAlignment="1" applyProtection="1">
      <alignment horizontal="left" vertical="top" wrapText="1"/>
      <protection locked="0"/>
    </xf>
    <xf numFmtId="0" fontId="8" fillId="2" borderId="53" xfId="0" applyFont="1" applyFill="1" applyBorder="1" applyAlignment="1" applyProtection="1">
      <alignment horizontal="left" vertical="top" wrapText="1"/>
      <protection locked="0"/>
    </xf>
    <xf numFmtId="0" fontId="8" fillId="2" borderId="41"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47" xfId="0" applyFont="1" applyFill="1" applyBorder="1" applyAlignment="1" applyProtection="1">
      <alignment horizontal="left" vertical="top" wrapText="1"/>
      <protection locked="0"/>
    </xf>
    <xf numFmtId="0" fontId="8" fillId="2" borderId="38" xfId="0" applyFont="1" applyFill="1" applyBorder="1" applyAlignment="1" applyProtection="1">
      <alignment horizontal="left" vertical="top" wrapText="1"/>
      <protection locked="0"/>
    </xf>
    <xf numFmtId="0" fontId="8" fillId="2" borderId="35" xfId="0" applyFont="1" applyFill="1" applyBorder="1" applyAlignment="1" applyProtection="1">
      <alignment horizontal="left" vertical="top" wrapText="1"/>
      <protection locked="0"/>
    </xf>
    <xf numFmtId="0" fontId="8" fillId="2" borderId="50" xfId="0" applyFont="1" applyFill="1" applyBorder="1" applyAlignment="1" applyProtection="1">
      <alignment horizontal="left" vertical="top" wrapText="1"/>
      <protection locked="0"/>
    </xf>
    <xf numFmtId="0" fontId="0" fillId="0" borderId="41" xfId="0" applyBorder="1" applyAlignment="1">
      <alignment horizontal="center" vertical="center" wrapText="1"/>
    </xf>
    <xf numFmtId="0" fontId="0" fillId="0" borderId="0" xfId="0" applyAlignment="1">
      <alignment horizontal="center" vertical="center" wrapText="1"/>
    </xf>
    <xf numFmtId="0" fontId="0" fillId="0" borderId="47" xfId="0" applyBorder="1" applyAlignment="1">
      <alignment horizontal="center" vertical="center" wrapText="1"/>
    </xf>
    <xf numFmtId="0" fontId="0" fillId="0" borderId="38" xfId="0" applyBorder="1" applyAlignment="1">
      <alignment horizontal="center" vertical="center" wrapText="1"/>
    </xf>
    <xf numFmtId="0" fontId="0" fillId="0" borderId="35" xfId="0" applyBorder="1" applyAlignment="1">
      <alignment horizontal="center" vertical="center" wrapText="1"/>
    </xf>
    <xf numFmtId="0" fontId="0" fillId="0" borderId="50" xfId="0" applyBorder="1" applyAlignment="1">
      <alignment horizontal="center" vertical="center" wrapText="1"/>
    </xf>
    <xf numFmtId="49" fontId="3" fillId="6" borderId="38" xfId="0" applyNumberFormat="1" applyFont="1" applyFill="1" applyBorder="1" applyAlignment="1">
      <alignment horizontal="left" vertical="center"/>
    </xf>
    <xf numFmtId="49" fontId="3" fillId="6" borderId="35" xfId="0" applyNumberFormat="1" applyFont="1" applyFill="1" applyBorder="1" applyAlignment="1">
      <alignment horizontal="left" vertical="center"/>
    </xf>
    <xf numFmtId="49" fontId="3" fillId="6" borderId="21" xfId="0" applyNumberFormat="1" applyFont="1" applyFill="1" applyBorder="1" applyAlignment="1">
      <alignment horizontal="left" vertical="center"/>
    </xf>
    <xf numFmtId="3" fontId="3" fillId="3" borderId="7" xfId="0" applyNumberFormat="1" applyFont="1" applyFill="1" applyBorder="1" applyAlignment="1">
      <alignment horizontal="center" vertical="center"/>
    </xf>
    <xf numFmtId="3" fontId="3" fillId="3" borderId="42" xfId="0" applyNumberFormat="1" applyFont="1" applyFill="1" applyBorder="1" applyAlignment="1">
      <alignment horizontal="center"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3" fillId="8" borderId="0" xfId="0" applyFont="1" applyFill="1" applyAlignment="1">
      <alignment horizontal="center" vertical="center"/>
    </xf>
    <xf numFmtId="49" fontId="3" fillId="6" borderId="18" xfId="0" applyNumberFormat="1" applyFont="1" applyFill="1" applyBorder="1" applyAlignment="1">
      <alignment horizontal="left" vertical="center"/>
    </xf>
    <xf numFmtId="49" fontId="3" fillId="6" borderId="16" xfId="0" applyNumberFormat="1" applyFont="1" applyFill="1" applyBorder="1" applyAlignment="1">
      <alignment horizontal="left" vertical="center"/>
    </xf>
    <xf numFmtId="49" fontId="3" fillId="6" borderId="17" xfId="0" applyNumberFormat="1" applyFont="1" applyFill="1" applyBorder="1" applyAlignment="1">
      <alignment horizontal="left" vertical="center"/>
    </xf>
    <xf numFmtId="0" fontId="5" fillId="0" borderId="18"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49" fontId="3" fillId="9" borderId="8" xfId="0" applyNumberFormat="1" applyFont="1" applyFill="1" applyBorder="1" applyAlignment="1">
      <alignment horizontal="left" vertical="center" wrapText="1"/>
    </xf>
    <xf numFmtId="49" fontId="3" fillId="9" borderId="12" xfId="0" applyNumberFormat="1" applyFont="1" applyFill="1" applyBorder="1" applyAlignment="1">
      <alignment horizontal="left" vertical="center" wrapText="1"/>
    </xf>
    <xf numFmtId="49" fontId="3" fillId="9" borderId="9" xfId="0" applyNumberFormat="1" applyFont="1" applyFill="1" applyBorder="1" applyAlignment="1">
      <alignment horizontal="left" vertical="center" wrapText="1"/>
    </xf>
    <xf numFmtId="3" fontId="3" fillId="2" borderId="34" xfId="0" applyNumberFormat="1" applyFont="1" applyFill="1" applyBorder="1" applyAlignment="1" applyProtection="1">
      <alignment horizontal="left" vertical="center"/>
      <protection locked="0"/>
    </xf>
    <xf numFmtId="3" fontId="3" fillId="2" borderId="16" xfId="0" applyNumberFormat="1" applyFont="1" applyFill="1" applyBorder="1" applyAlignment="1" applyProtection="1">
      <alignment horizontal="left" vertical="center"/>
      <protection locked="0"/>
    </xf>
    <xf numFmtId="3" fontId="3" fillId="2" borderId="17" xfId="0" applyNumberFormat="1" applyFont="1" applyFill="1" applyBorder="1" applyAlignment="1" applyProtection="1">
      <alignment horizontal="left" vertical="center"/>
      <protection locked="0"/>
    </xf>
    <xf numFmtId="1" fontId="3" fillId="2" borderId="1" xfId="0" applyNumberFormat="1" applyFont="1" applyFill="1" applyBorder="1" applyAlignment="1" applyProtection="1">
      <alignment horizontal="left" vertical="center"/>
      <protection locked="0"/>
    </xf>
  </cellXfs>
  <cellStyles count="3">
    <cellStyle name="Link" xfId="2" builtinId="8"/>
    <cellStyle name="Standard" xfId="0" builtinId="0"/>
    <cellStyle name="Standard 2" xfId="1" xr:uid="{00000000-0005-0000-0000-000002000000}"/>
  </cellStyles>
  <dxfs count="13">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s>
  <tableStyles count="0" defaultTableStyle="TableStyleMedium2" defaultPivotStyle="PivotStyleLight16"/>
  <colors>
    <mruColors>
      <color rgb="FFCCFFCC"/>
      <color rgb="FFFFFFCC"/>
      <color rgb="FF00CC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tad.d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tabSelected="1" topLeftCell="A7" zoomScaleNormal="100" workbookViewId="0">
      <selection activeCell="C14" sqref="C14"/>
    </sheetView>
  </sheetViews>
  <sheetFormatPr baseColWidth="10" defaultColWidth="11.453125" defaultRowHeight="14" x14ac:dyDescent="0.3"/>
  <cols>
    <col min="1" max="1" width="3" style="57" customWidth="1"/>
    <col min="2" max="2" width="3.453125" style="75" customWidth="1"/>
    <col min="3" max="3" width="75.453125" style="76" customWidth="1"/>
    <col min="4" max="16384" width="11.453125" style="57"/>
  </cols>
  <sheetData>
    <row r="2" spans="2:4" x14ac:dyDescent="0.3">
      <c r="B2" s="66" t="s">
        <v>75</v>
      </c>
      <c r="C2" s="67"/>
    </row>
    <row r="3" spans="2:4" x14ac:dyDescent="0.3">
      <c r="B3" s="68"/>
      <c r="C3" s="67"/>
    </row>
    <row r="4" spans="2:4" ht="68.650000000000006" customHeight="1" x14ac:dyDescent="0.3">
      <c r="B4" s="96" t="s">
        <v>109</v>
      </c>
      <c r="C4" s="96"/>
    </row>
    <row r="5" spans="2:4" ht="13.5" x14ac:dyDescent="0.3">
      <c r="B5" s="69"/>
      <c r="C5" s="70"/>
    </row>
    <row r="6" spans="2:4" ht="15.75" customHeight="1" x14ac:dyDescent="0.3">
      <c r="B6" s="71" t="s">
        <v>82</v>
      </c>
      <c r="C6" s="70" t="s">
        <v>83</v>
      </c>
    </row>
    <row r="7" spans="2:4" ht="17.25" customHeight="1" x14ac:dyDescent="0.3">
      <c r="B7" s="71" t="s">
        <v>82</v>
      </c>
      <c r="C7" s="70" t="s">
        <v>84</v>
      </c>
    </row>
    <row r="8" spans="2:4" ht="33" customHeight="1" x14ac:dyDescent="0.3">
      <c r="B8" s="71" t="s">
        <v>82</v>
      </c>
      <c r="C8" s="89" t="s">
        <v>110</v>
      </c>
    </row>
    <row r="9" spans="2:4" ht="30.75" customHeight="1" x14ac:dyDescent="0.3">
      <c r="B9" s="71" t="s">
        <v>82</v>
      </c>
      <c r="C9" s="72" t="s">
        <v>85</v>
      </c>
    </row>
    <row r="10" spans="2:4" ht="88.4" customHeight="1" x14ac:dyDescent="0.3">
      <c r="B10" s="71" t="s">
        <v>82</v>
      </c>
      <c r="C10" s="72" t="s">
        <v>107</v>
      </c>
    </row>
    <row r="11" spans="2:4" ht="43.9" customHeight="1" x14ac:dyDescent="0.3">
      <c r="B11" s="71" t="s">
        <v>82</v>
      </c>
      <c r="C11" s="72" t="s">
        <v>96</v>
      </c>
    </row>
    <row r="12" spans="2:4" ht="86.25" customHeight="1" x14ac:dyDescent="0.3">
      <c r="B12" s="71" t="s">
        <v>82</v>
      </c>
      <c r="C12" s="72" t="s">
        <v>86</v>
      </c>
      <c r="D12" s="58"/>
    </row>
    <row r="13" spans="2:4" ht="28.5" customHeight="1" x14ac:dyDescent="0.3">
      <c r="B13" s="71" t="s">
        <v>82</v>
      </c>
      <c r="C13" s="72" t="s">
        <v>87</v>
      </c>
    </row>
    <row r="14" spans="2:4" ht="33" customHeight="1" x14ac:dyDescent="0.3">
      <c r="B14" s="71" t="s">
        <v>82</v>
      </c>
      <c r="C14" s="72" t="s">
        <v>111</v>
      </c>
    </row>
    <row r="15" spans="2:4" ht="17.5" customHeight="1" x14ac:dyDescent="0.3">
      <c r="B15" s="71"/>
      <c r="C15" s="72"/>
    </row>
    <row r="16" spans="2:4" x14ac:dyDescent="0.3">
      <c r="B16" s="73" t="s">
        <v>77</v>
      </c>
      <c r="C16" s="67"/>
    </row>
    <row r="17" spans="2:3" x14ac:dyDescent="0.3">
      <c r="B17" s="78" t="s">
        <v>97</v>
      </c>
      <c r="C17" s="67"/>
    </row>
    <row r="18" spans="2:3" x14ac:dyDescent="0.3">
      <c r="B18" s="78" t="s">
        <v>101</v>
      </c>
      <c r="C18" s="67"/>
    </row>
    <row r="19" spans="2:3" x14ac:dyDescent="0.3">
      <c r="B19" s="93" t="s">
        <v>98</v>
      </c>
      <c r="C19" s="67"/>
    </row>
    <row r="20" spans="2:3" x14ac:dyDescent="0.3">
      <c r="B20" s="94" t="s">
        <v>99</v>
      </c>
      <c r="C20" s="67"/>
    </row>
    <row r="21" spans="2:3" x14ac:dyDescent="0.3">
      <c r="B21" s="94" t="s">
        <v>100</v>
      </c>
      <c r="C21" s="67"/>
    </row>
    <row r="22" spans="2:3" x14ac:dyDescent="0.3">
      <c r="B22" s="95"/>
      <c r="C22" s="67"/>
    </row>
    <row r="23" spans="2:3" x14ac:dyDescent="0.3">
      <c r="B23" s="74" t="s">
        <v>76</v>
      </c>
      <c r="C23" s="67"/>
    </row>
    <row r="24" spans="2:3" x14ac:dyDescent="0.3">
      <c r="B24" s="74"/>
      <c r="C24" s="67"/>
    </row>
    <row r="25" spans="2:3" x14ac:dyDescent="0.3">
      <c r="B25" s="91" t="s">
        <v>108</v>
      </c>
      <c r="C25" s="90"/>
    </row>
    <row r="26" spans="2:3" x14ac:dyDescent="0.3">
      <c r="B26" s="92"/>
      <c r="C26" s="67"/>
    </row>
    <row r="30" spans="2:3" x14ac:dyDescent="0.3">
      <c r="B30" s="77"/>
    </row>
  </sheetData>
  <sheetProtection selectLockedCells="1"/>
  <mergeCells count="1">
    <mergeCell ref="B4:C4"/>
  </mergeCells>
  <hyperlinks>
    <hyperlink ref="B23" r:id="rId1" display="http://www.itad.de/" xr:uid="{00000000-0004-0000-0000-000000000000}"/>
  </hyperlinks>
  <pageMargins left="0.7" right="0.7" top="0.75" bottom="0.75" header="0.3" footer="0.3"/>
  <pageSetup paperSize="9" orientation="portrait" horizontalDpi="4294967292" verticalDpi="4294967292"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O75"/>
  <sheetViews>
    <sheetView showGridLines="0" zoomScaleNormal="100" workbookViewId="0">
      <selection activeCell="H4" sqref="H4"/>
    </sheetView>
  </sheetViews>
  <sheetFormatPr baseColWidth="10" defaultColWidth="11.453125" defaultRowHeight="12.5" x14ac:dyDescent="0.25"/>
  <cols>
    <col min="1" max="1" width="1.7265625" customWidth="1"/>
    <col min="3" max="3" width="45.1796875" customWidth="1"/>
    <col min="5" max="5" width="10.453125" customWidth="1"/>
    <col min="6" max="6" width="13.1796875" customWidth="1"/>
    <col min="7" max="7" width="13.7265625" bestFit="1" customWidth="1"/>
    <col min="8" max="8" width="3.1796875" customWidth="1"/>
    <col min="9" max="9" width="13.1796875" customWidth="1"/>
    <col min="10" max="10" width="6.453125" customWidth="1"/>
    <col min="11" max="11" width="13" customWidth="1"/>
  </cols>
  <sheetData>
    <row r="1" spans="2:11" ht="27" customHeight="1" x14ac:dyDescent="0.25">
      <c r="B1" s="97" t="s">
        <v>60</v>
      </c>
      <c r="C1" s="97"/>
      <c r="D1" s="97"/>
      <c r="E1" s="97"/>
      <c r="F1" s="97"/>
      <c r="G1" s="97"/>
      <c r="H1" s="97"/>
      <c r="I1" s="97"/>
      <c r="J1" s="97"/>
      <c r="K1" s="97"/>
    </row>
    <row r="2" spans="2:11" ht="6" customHeight="1" x14ac:dyDescent="0.25">
      <c r="B2" s="82"/>
      <c r="C2" s="82"/>
      <c r="D2" s="82"/>
      <c r="E2" s="82"/>
      <c r="F2" s="82"/>
      <c r="G2" s="82"/>
      <c r="H2" s="82"/>
      <c r="I2" s="82"/>
      <c r="J2" s="82"/>
      <c r="K2" s="82"/>
    </row>
    <row r="3" spans="2:11" ht="21" customHeight="1" x14ac:dyDescent="0.25">
      <c r="B3" s="7" t="s">
        <v>0</v>
      </c>
      <c r="C3" s="8"/>
      <c r="D3" s="98">
        <f>'1'!D3:G3</f>
        <v>0</v>
      </c>
      <c r="E3" s="98"/>
      <c r="F3" s="98"/>
      <c r="G3" s="98"/>
    </row>
    <row r="4" spans="2:11" ht="21" customHeight="1" x14ac:dyDescent="0.25">
      <c r="B4" s="7" t="s">
        <v>59</v>
      </c>
      <c r="C4" s="8"/>
      <c r="D4" s="99">
        <v>44805</v>
      </c>
      <c r="E4" s="98"/>
      <c r="F4" s="98"/>
      <c r="G4" s="98"/>
    </row>
    <row r="5" spans="2:11" ht="21" customHeight="1" x14ac:dyDescent="0.25">
      <c r="B5" s="7" t="s">
        <v>91</v>
      </c>
      <c r="C5" s="8"/>
      <c r="D5" s="100"/>
      <c r="E5" s="100"/>
      <c r="F5" s="100"/>
      <c r="G5" s="100"/>
      <c r="I5" s="101" t="s">
        <v>61</v>
      </c>
      <c r="J5" s="9" t="s">
        <v>93</v>
      </c>
      <c r="K5" s="10">
        <f>D5-(D6)</f>
        <v>0</v>
      </c>
    </row>
    <row r="6" spans="2:11" ht="21" customHeight="1" x14ac:dyDescent="0.25">
      <c r="B6" s="7" t="s">
        <v>90</v>
      </c>
      <c r="C6" s="8"/>
      <c r="D6" s="100"/>
      <c r="E6" s="100"/>
      <c r="F6" s="100"/>
      <c r="G6" s="100"/>
      <c r="I6" s="102"/>
      <c r="J6" s="9" t="s">
        <v>62</v>
      </c>
      <c r="K6" s="11" t="e">
        <f>K5/D5*100</f>
        <v>#DIV/0!</v>
      </c>
    </row>
    <row r="7" spans="2:11" ht="21" customHeight="1" x14ac:dyDescent="0.25">
      <c r="B7" s="7" t="s">
        <v>1</v>
      </c>
      <c r="C7" s="8"/>
      <c r="D7" s="103"/>
      <c r="E7" s="103"/>
      <c r="F7" s="103"/>
      <c r="G7" s="103"/>
      <c r="I7" s="9" t="s">
        <v>64</v>
      </c>
      <c r="J7" s="9" t="s">
        <v>63</v>
      </c>
      <c r="K7" s="12" t="e">
        <f>(G10*F10+SUM(G12:G18)*F12+SUM(G20:G21)*F20+SUM(G23:G35)*F23+G37*F37+G39*F39+G41*F41+G44*F44+G45*F45+G46*F46+G47*F47+G48*F48+G49*F49)/G50</f>
        <v>#DIV/0!</v>
      </c>
    </row>
    <row r="8" spans="2:11" ht="9.75" customHeight="1" thickBot="1" x14ac:dyDescent="0.3"/>
    <row r="9" spans="2:11" ht="65.5" thickBot="1" x14ac:dyDescent="0.3">
      <c r="B9" s="104" t="s">
        <v>2</v>
      </c>
      <c r="C9" s="105"/>
      <c r="D9" s="13" t="s">
        <v>3</v>
      </c>
      <c r="E9" s="13" t="s">
        <v>4</v>
      </c>
      <c r="F9" s="14" t="s">
        <v>5</v>
      </c>
      <c r="G9" s="15" t="s">
        <v>6</v>
      </c>
      <c r="I9" s="106" t="s">
        <v>81</v>
      </c>
      <c r="J9" s="107"/>
      <c r="K9" s="16" t="s">
        <v>7</v>
      </c>
    </row>
    <row r="10" spans="2:11" ht="12.75" customHeight="1" x14ac:dyDescent="0.25">
      <c r="B10" s="17">
        <v>150105</v>
      </c>
      <c r="C10" s="18" t="s">
        <v>8</v>
      </c>
      <c r="D10" s="19">
        <v>1</v>
      </c>
      <c r="E10" s="20">
        <v>32</v>
      </c>
      <c r="F10" s="19">
        <v>18.100000000000001</v>
      </c>
      <c r="G10" s="62"/>
      <c r="I10" s="111" t="s">
        <v>102</v>
      </c>
      <c r="J10" s="112"/>
      <c r="K10" s="113"/>
    </row>
    <row r="11" spans="2:11" ht="13.5" customHeight="1" x14ac:dyDescent="0.25">
      <c r="B11" s="108"/>
      <c r="C11" s="109"/>
      <c r="D11" s="109"/>
      <c r="E11" s="109"/>
      <c r="F11" s="109"/>
      <c r="G11" s="110"/>
      <c r="I11" s="114"/>
      <c r="J11" s="115"/>
      <c r="K11" s="116"/>
    </row>
    <row r="12" spans="2:11" x14ac:dyDescent="0.25">
      <c r="B12" s="21" t="s">
        <v>9</v>
      </c>
      <c r="C12" s="22" t="s">
        <v>10</v>
      </c>
      <c r="D12" s="117">
        <v>2</v>
      </c>
      <c r="E12" s="118">
        <v>48.9</v>
      </c>
      <c r="F12" s="119">
        <v>13.3</v>
      </c>
      <c r="G12" s="61"/>
      <c r="I12" s="120"/>
      <c r="J12" s="121"/>
      <c r="K12" s="65"/>
    </row>
    <row r="13" spans="2:11" ht="37.5" x14ac:dyDescent="0.25">
      <c r="B13" s="21" t="s">
        <v>11</v>
      </c>
      <c r="C13" s="22" t="s">
        <v>12</v>
      </c>
      <c r="D13" s="117"/>
      <c r="E13" s="118"/>
      <c r="F13" s="119"/>
      <c r="G13" s="61"/>
      <c r="I13" s="120"/>
      <c r="J13" s="121"/>
      <c r="K13" s="65"/>
    </row>
    <row r="14" spans="2:11" ht="25" x14ac:dyDescent="0.25">
      <c r="B14" s="21">
        <v>170903</v>
      </c>
      <c r="C14" s="23" t="s">
        <v>13</v>
      </c>
      <c r="D14" s="117"/>
      <c r="E14" s="118"/>
      <c r="F14" s="119"/>
      <c r="G14" s="61"/>
      <c r="I14" s="120"/>
      <c r="J14" s="121"/>
      <c r="K14" s="65"/>
    </row>
    <row r="15" spans="2:11" ht="37.5" x14ac:dyDescent="0.25">
      <c r="B15" s="21" t="s">
        <v>14</v>
      </c>
      <c r="C15" s="22" t="s">
        <v>58</v>
      </c>
      <c r="D15" s="117"/>
      <c r="E15" s="118"/>
      <c r="F15" s="119"/>
      <c r="G15" s="61"/>
      <c r="I15" s="120"/>
      <c r="J15" s="121"/>
      <c r="K15" s="65"/>
    </row>
    <row r="16" spans="2:11" ht="50" x14ac:dyDescent="0.25">
      <c r="B16" s="21" t="s">
        <v>15</v>
      </c>
      <c r="C16" s="22" t="s">
        <v>16</v>
      </c>
      <c r="D16" s="117"/>
      <c r="E16" s="118"/>
      <c r="F16" s="119"/>
      <c r="G16" s="61"/>
      <c r="I16" s="120"/>
      <c r="J16" s="121"/>
      <c r="K16" s="65"/>
    </row>
    <row r="17" spans="2:11" x14ac:dyDescent="0.25">
      <c r="B17" s="21">
        <v>191208</v>
      </c>
      <c r="C17" s="23" t="s">
        <v>17</v>
      </c>
      <c r="D17" s="117"/>
      <c r="E17" s="118"/>
      <c r="F17" s="119"/>
      <c r="G17" s="61"/>
      <c r="I17" s="120"/>
      <c r="J17" s="121"/>
      <c r="K17" s="65"/>
    </row>
    <row r="18" spans="2:11" ht="25" x14ac:dyDescent="0.25">
      <c r="B18" s="21">
        <v>200132</v>
      </c>
      <c r="C18" s="23" t="s">
        <v>89</v>
      </c>
      <c r="D18" s="117"/>
      <c r="E18" s="118"/>
      <c r="F18" s="119"/>
      <c r="G18" s="61"/>
      <c r="I18" s="120"/>
      <c r="J18" s="121"/>
      <c r="K18" s="65"/>
    </row>
    <row r="19" spans="2:11" ht="12" customHeight="1" x14ac:dyDescent="0.25">
      <c r="B19" s="108"/>
      <c r="C19" s="109"/>
      <c r="D19" s="109"/>
      <c r="E19" s="109"/>
      <c r="F19" s="109"/>
      <c r="G19" s="110"/>
      <c r="I19" s="120"/>
      <c r="J19" s="121"/>
      <c r="K19" s="65"/>
    </row>
    <row r="20" spans="2:11" ht="18" customHeight="1" x14ac:dyDescent="0.25">
      <c r="B20" s="24" t="s">
        <v>18</v>
      </c>
      <c r="C20" s="23" t="s">
        <v>19</v>
      </c>
      <c r="D20" s="117">
        <v>3</v>
      </c>
      <c r="E20" s="122">
        <v>50</v>
      </c>
      <c r="F20" s="122">
        <v>10</v>
      </c>
      <c r="G20" s="61"/>
      <c r="I20" s="120"/>
      <c r="J20" s="121"/>
      <c r="K20" s="65"/>
    </row>
    <row r="21" spans="2:11" ht="39.75" customHeight="1" x14ac:dyDescent="0.25">
      <c r="B21" s="24" t="s">
        <v>20</v>
      </c>
      <c r="C21" s="22" t="s">
        <v>88</v>
      </c>
      <c r="D21" s="117"/>
      <c r="E21" s="122"/>
      <c r="F21" s="122"/>
      <c r="G21" s="61"/>
      <c r="I21" s="120"/>
      <c r="J21" s="121"/>
      <c r="K21" s="65"/>
    </row>
    <row r="22" spans="2:11" ht="12.75" customHeight="1" x14ac:dyDescent="0.25">
      <c r="B22" s="108"/>
      <c r="C22" s="109"/>
      <c r="D22" s="109"/>
      <c r="E22" s="109"/>
      <c r="F22" s="109"/>
      <c r="G22" s="110"/>
      <c r="I22" s="120"/>
      <c r="J22" s="121"/>
      <c r="K22" s="65"/>
    </row>
    <row r="23" spans="2:11" x14ac:dyDescent="0.25">
      <c r="B23" s="21" t="s">
        <v>21</v>
      </c>
      <c r="C23" s="22" t="s">
        <v>22</v>
      </c>
      <c r="D23" s="117">
        <v>4</v>
      </c>
      <c r="E23" s="117">
        <v>53.5</v>
      </c>
      <c r="F23" s="117">
        <v>8.8000000000000007</v>
      </c>
      <c r="G23" s="61"/>
      <c r="I23" s="120"/>
      <c r="J23" s="121"/>
      <c r="K23" s="65"/>
    </row>
    <row r="24" spans="2:11" x14ac:dyDescent="0.25">
      <c r="B24" s="21" t="s">
        <v>23</v>
      </c>
      <c r="C24" s="22" t="s">
        <v>22</v>
      </c>
      <c r="D24" s="117"/>
      <c r="E24" s="117"/>
      <c r="F24" s="117"/>
      <c r="G24" s="61"/>
      <c r="I24" s="120"/>
      <c r="J24" s="121"/>
      <c r="K24" s="65"/>
    </row>
    <row r="25" spans="2:11" x14ac:dyDescent="0.25">
      <c r="B25" s="21" t="s">
        <v>24</v>
      </c>
      <c r="C25" s="22" t="s">
        <v>25</v>
      </c>
      <c r="D25" s="117"/>
      <c r="E25" s="117"/>
      <c r="F25" s="117"/>
      <c r="G25" s="61"/>
      <c r="I25" s="120"/>
      <c r="J25" s="121"/>
      <c r="K25" s="65"/>
    </row>
    <row r="26" spans="2:11" x14ac:dyDescent="0.25">
      <c r="B26" s="21" t="s">
        <v>26</v>
      </c>
      <c r="C26" s="22" t="s">
        <v>27</v>
      </c>
      <c r="D26" s="117"/>
      <c r="E26" s="117"/>
      <c r="F26" s="117"/>
      <c r="G26" s="61"/>
      <c r="I26" s="120"/>
      <c r="J26" s="121"/>
      <c r="K26" s="65"/>
    </row>
    <row r="27" spans="2:11" x14ac:dyDescent="0.25">
      <c r="B27" s="21" t="s">
        <v>28</v>
      </c>
      <c r="C27" s="22" t="s">
        <v>29</v>
      </c>
      <c r="D27" s="117"/>
      <c r="E27" s="117"/>
      <c r="F27" s="117"/>
      <c r="G27" s="61"/>
      <c r="I27" s="120"/>
      <c r="J27" s="121"/>
      <c r="K27" s="65"/>
    </row>
    <row r="28" spans="2:11" x14ac:dyDescent="0.25">
      <c r="B28" s="21">
        <v>200108</v>
      </c>
      <c r="C28" s="22" t="s">
        <v>30</v>
      </c>
      <c r="D28" s="117"/>
      <c r="E28" s="117"/>
      <c r="F28" s="117"/>
      <c r="G28" s="61"/>
      <c r="I28" s="120"/>
      <c r="J28" s="121"/>
      <c r="K28" s="65"/>
    </row>
    <row r="29" spans="2:11" x14ac:dyDescent="0.25">
      <c r="B29" s="21" t="s">
        <v>31</v>
      </c>
      <c r="C29" s="22" t="s">
        <v>32</v>
      </c>
      <c r="D29" s="117"/>
      <c r="E29" s="117"/>
      <c r="F29" s="117"/>
      <c r="G29" s="61"/>
      <c r="I29" s="120"/>
      <c r="J29" s="121"/>
      <c r="K29" s="65"/>
    </row>
    <row r="30" spans="2:11" x14ac:dyDescent="0.25">
      <c r="B30" s="21" t="s">
        <v>33</v>
      </c>
      <c r="C30" s="22" t="s">
        <v>34</v>
      </c>
      <c r="D30" s="117"/>
      <c r="E30" s="117"/>
      <c r="F30" s="117"/>
      <c r="G30" s="61"/>
      <c r="I30" s="120"/>
      <c r="J30" s="121"/>
      <c r="K30" s="65"/>
    </row>
    <row r="31" spans="2:11" x14ac:dyDescent="0.25">
      <c r="B31" s="21">
        <v>200301</v>
      </c>
      <c r="C31" s="22" t="s">
        <v>35</v>
      </c>
      <c r="D31" s="117"/>
      <c r="E31" s="117"/>
      <c r="F31" s="117"/>
      <c r="G31" s="61"/>
      <c r="I31" s="120"/>
      <c r="J31" s="121"/>
      <c r="K31" s="65"/>
    </row>
    <row r="32" spans="2:11" x14ac:dyDescent="0.25">
      <c r="B32" s="21">
        <v>200302</v>
      </c>
      <c r="C32" s="22" t="s">
        <v>36</v>
      </c>
      <c r="D32" s="117"/>
      <c r="E32" s="117"/>
      <c r="F32" s="117"/>
      <c r="G32" s="61"/>
      <c r="I32" s="120"/>
      <c r="J32" s="121"/>
      <c r="K32" s="65"/>
    </row>
    <row r="33" spans="2:11" x14ac:dyDescent="0.25">
      <c r="B33" s="21" t="s">
        <v>37</v>
      </c>
      <c r="C33" s="22" t="s">
        <v>38</v>
      </c>
      <c r="D33" s="117"/>
      <c r="E33" s="117"/>
      <c r="F33" s="117"/>
      <c r="G33" s="61"/>
      <c r="I33" s="120"/>
      <c r="J33" s="121"/>
      <c r="K33" s="65"/>
    </row>
    <row r="34" spans="2:11" x14ac:dyDescent="0.25">
      <c r="B34" s="21">
        <v>200306</v>
      </c>
      <c r="C34" s="25" t="s">
        <v>39</v>
      </c>
      <c r="D34" s="117"/>
      <c r="E34" s="117"/>
      <c r="F34" s="117"/>
      <c r="G34" s="61"/>
      <c r="I34" s="120"/>
      <c r="J34" s="121"/>
      <c r="K34" s="65"/>
    </row>
    <row r="35" spans="2:11" x14ac:dyDescent="0.25">
      <c r="B35" s="21" t="s">
        <v>40</v>
      </c>
      <c r="C35" s="25" t="s">
        <v>41</v>
      </c>
      <c r="D35" s="117"/>
      <c r="E35" s="117"/>
      <c r="F35" s="117"/>
      <c r="G35" s="61"/>
      <c r="I35" s="120"/>
      <c r="J35" s="121"/>
      <c r="K35" s="65"/>
    </row>
    <row r="36" spans="2:11" x14ac:dyDescent="0.25">
      <c r="B36" s="108"/>
      <c r="C36" s="109"/>
      <c r="D36" s="109"/>
      <c r="E36" s="109"/>
      <c r="F36" s="109"/>
      <c r="G36" s="110"/>
      <c r="I36" s="120"/>
      <c r="J36" s="121"/>
      <c r="K36" s="65"/>
    </row>
    <row r="37" spans="2:11" x14ac:dyDescent="0.25">
      <c r="B37" s="21" t="s">
        <v>42</v>
      </c>
      <c r="C37" s="25" t="s">
        <v>43</v>
      </c>
      <c r="D37" s="83">
        <v>5</v>
      </c>
      <c r="E37" s="83">
        <v>60.3</v>
      </c>
      <c r="F37" s="86">
        <v>16</v>
      </c>
      <c r="G37" s="61"/>
      <c r="I37" s="120"/>
      <c r="J37" s="121"/>
      <c r="K37" s="65"/>
    </row>
    <row r="38" spans="2:11" x14ac:dyDescent="0.25">
      <c r="B38" s="123"/>
      <c r="C38" s="124"/>
      <c r="D38" s="124"/>
      <c r="E38" s="124"/>
      <c r="F38" s="124"/>
      <c r="G38" s="125"/>
      <c r="I38" s="120"/>
      <c r="J38" s="121"/>
      <c r="K38" s="65"/>
    </row>
    <row r="39" spans="2:11" x14ac:dyDescent="0.25">
      <c r="B39" s="21"/>
      <c r="C39" s="22" t="s">
        <v>92</v>
      </c>
      <c r="D39" s="87">
        <v>6</v>
      </c>
      <c r="E39" s="86">
        <v>90</v>
      </c>
      <c r="F39" s="83">
        <v>15</v>
      </c>
      <c r="G39" s="61"/>
      <c r="I39" s="120"/>
      <c r="J39" s="121"/>
      <c r="K39" s="65"/>
    </row>
    <row r="40" spans="2:11" x14ac:dyDescent="0.25">
      <c r="B40" s="108"/>
      <c r="C40" s="109"/>
      <c r="D40" s="109"/>
      <c r="E40" s="109"/>
      <c r="F40" s="109"/>
      <c r="G40" s="110"/>
      <c r="I40" s="84"/>
      <c r="J40" s="85"/>
      <c r="K40" s="65"/>
    </row>
    <row r="41" spans="2:11" x14ac:dyDescent="0.25">
      <c r="B41" s="21">
        <v>190805</v>
      </c>
      <c r="C41" s="22" t="s">
        <v>105</v>
      </c>
      <c r="D41" s="83">
        <v>7</v>
      </c>
      <c r="E41" s="86">
        <v>80</v>
      </c>
      <c r="F41" s="86"/>
      <c r="G41" s="61"/>
      <c r="I41" s="84"/>
      <c r="J41" s="85"/>
      <c r="K41" s="65"/>
    </row>
    <row r="42" spans="2:11" x14ac:dyDescent="0.25">
      <c r="B42" s="108"/>
      <c r="C42" s="109"/>
      <c r="D42" s="109"/>
      <c r="E42" s="109"/>
      <c r="F42" s="109"/>
      <c r="G42" s="110"/>
      <c r="I42" s="84"/>
      <c r="J42" s="85"/>
      <c r="K42" s="65"/>
    </row>
    <row r="43" spans="2:11" ht="12.75" customHeight="1" x14ac:dyDescent="0.25">
      <c r="B43" s="21" t="s">
        <v>44</v>
      </c>
      <c r="C43" s="129" t="s">
        <v>79</v>
      </c>
      <c r="D43" s="130"/>
      <c r="E43" s="130"/>
      <c r="F43" s="130"/>
      <c r="G43" s="131"/>
      <c r="I43" s="84"/>
      <c r="J43" s="85"/>
      <c r="K43" s="65"/>
    </row>
    <row r="44" spans="2:11" ht="12.75" customHeight="1" x14ac:dyDescent="0.25">
      <c r="B44" s="55"/>
      <c r="C44" s="56"/>
      <c r="D44" s="126">
        <v>8</v>
      </c>
      <c r="E44" s="1"/>
      <c r="F44" s="1"/>
      <c r="G44" s="61"/>
      <c r="I44" s="84"/>
      <c r="J44" s="85"/>
      <c r="K44" s="65"/>
    </row>
    <row r="45" spans="2:11" x14ac:dyDescent="0.25">
      <c r="B45" s="55"/>
      <c r="C45" s="56"/>
      <c r="D45" s="127"/>
      <c r="E45" s="1"/>
      <c r="F45" s="1"/>
      <c r="G45" s="61"/>
      <c r="I45" s="84"/>
      <c r="J45" s="85"/>
      <c r="K45" s="65"/>
    </row>
    <row r="46" spans="2:11" x14ac:dyDescent="0.25">
      <c r="B46" s="55"/>
      <c r="C46" s="56"/>
      <c r="D46" s="127"/>
      <c r="E46" s="1"/>
      <c r="F46" s="1"/>
      <c r="G46" s="61"/>
      <c r="I46" s="84"/>
      <c r="J46" s="85"/>
      <c r="K46" s="65"/>
    </row>
    <row r="47" spans="2:11" x14ac:dyDescent="0.25">
      <c r="B47" s="55"/>
      <c r="C47" s="56"/>
      <c r="D47" s="127"/>
      <c r="E47" s="1"/>
      <c r="F47" s="1"/>
      <c r="G47" s="61"/>
      <c r="I47" s="120"/>
      <c r="J47" s="121"/>
      <c r="K47" s="65"/>
    </row>
    <row r="48" spans="2:11" x14ac:dyDescent="0.25">
      <c r="B48" s="55"/>
      <c r="C48" s="56"/>
      <c r="D48" s="127"/>
      <c r="E48" s="1"/>
      <c r="F48" s="1"/>
      <c r="G48" s="61"/>
      <c r="I48" s="120"/>
      <c r="J48" s="121"/>
      <c r="K48" s="65"/>
    </row>
    <row r="49" spans="2:15" ht="25" x14ac:dyDescent="0.25">
      <c r="B49" s="21" t="s">
        <v>44</v>
      </c>
      <c r="C49" s="22" t="s">
        <v>80</v>
      </c>
      <c r="D49" s="128"/>
      <c r="E49" s="83">
        <v>0</v>
      </c>
      <c r="F49" s="86">
        <v>10</v>
      </c>
      <c r="G49" s="64">
        <f>K51</f>
        <v>0</v>
      </c>
      <c r="I49" s="120"/>
      <c r="J49" s="121"/>
      <c r="K49" s="65"/>
    </row>
    <row r="50" spans="2:15" ht="14.15" customHeight="1" x14ac:dyDescent="0.25">
      <c r="B50" s="138" t="s">
        <v>45</v>
      </c>
      <c r="C50" s="139"/>
      <c r="D50" s="139"/>
      <c r="E50" s="139"/>
      <c r="F50" s="140"/>
      <c r="G50" s="60">
        <f>SUM(G10:G49)</f>
        <v>0</v>
      </c>
      <c r="I50" s="120"/>
      <c r="J50" s="121"/>
      <c r="K50" s="65"/>
    </row>
    <row r="51" spans="2:15" ht="14.15" customHeight="1" x14ac:dyDescent="0.25">
      <c r="B51" s="138" t="s">
        <v>50</v>
      </c>
      <c r="C51" s="139"/>
      <c r="D51" s="139"/>
      <c r="E51" s="139"/>
      <c r="F51" s="140"/>
      <c r="G51" s="28">
        <f>F10*G10+F12*SUM(G12:G18)+F20*SUM(G20:G21)+F23*SUM(G23:G35)+F37*G37+F39*G39+F41*G41+G44*F44+F45*G45+G46*F46+F47*G47+G48*F48+G49*F49</f>
        <v>0</v>
      </c>
      <c r="I51" s="132" t="s">
        <v>95</v>
      </c>
      <c r="J51" s="133"/>
      <c r="K51" s="136">
        <f>SUM(K12:K50)</f>
        <v>0</v>
      </c>
    </row>
    <row r="52" spans="2:15" ht="14.15" customHeight="1" thickBot="1" x14ac:dyDescent="0.3">
      <c r="B52" s="138" t="s">
        <v>106</v>
      </c>
      <c r="C52" s="139"/>
      <c r="D52" s="139"/>
      <c r="E52" s="139"/>
      <c r="F52" s="140"/>
      <c r="G52" s="29" t="e">
        <f>(E10/100*F10*G10+E12/100*F12*SUM(G12:G18)+E20/100*F20*SUM(G20:G21)+E23/100*F23*SUM(G23:G35)+E37/100*F37*G37+E39/100*F39*G39+E41/100*F41*G41+E44/100*F44*G44+E45/100*F45*G45+E46/100*F46*G46+E47/100*F47*G47+E48/100*F48*G48)/(G50*K7)*100</f>
        <v>#DIV/0!</v>
      </c>
      <c r="I52" s="134"/>
      <c r="J52" s="135"/>
      <c r="K52" s="137"/>
    </row>
    <row r="53" spans="2:15" ht="13" thickBot="1" x14ac:dyDescent="0.3">
      <c r="I53" s="30" t="s">
        <v>46</v>
      </c>
      <c r="J53" s="30"/>
      <c r="O53" s="8"/>
    </row>
    <row r="54" spans="2:15" ht="14.15" customHeight="1" x14ac:dyDescent="0.25">
      <c r="B54" s="141" t="s">
        <v>103</v>
      </c>
      <c r="C54" s="142"/>
      <c r="D54" s="142"/>
      <c r="E54" s="142"/>
      <c r="F54" s="142"/>
      <c r="G54" s="143"/>
    </row>
    <row r="55" spans="2:15" ht="14.15" customHeight="1" thickBot="1" x14ac:dyDescent="0.3">
      <c r="B55" s="186" t="s">
        <v>73</v>
      </c>
      <c r="C55" s="188"/>
      <c r="D55" s="31" t="s">
        <v>74</v>
      </c>
      <c r="E55" s="88" t="s">
        <v>47</v>
      </c>
      <c r="F55" s="33"/>
      <c r="G55" s="34"/>
    </row>
    <row r="56" spans="2:15" ht="14.15" customHeight="1" x14ac:dyDescent="0.25">
      <c r="B56" s="35" t="s">
        <v>65</v>
      </c>
      <c r="C56" s="36"/>
      <c r="D56" s="2"/>
      <c r="E56" s="149"/>
      <c r="F56" s="154"/>
      <c r="G56" s="155"/>
      <c r="I56" s="144">
        <f>D56*0.86*E55/1000</f>
        <v>0</v>
      </c>
      <c r="J56" s="145"/>
      <c r="K56" s="146" t="s">
        <v>51</v>
      </c>
    </row>
    <row r="57" spans="2:15" ht="14.15" customHeight="1" x14ac:dyDescent="0.25">
      <c r="B57" s="35" t="s">
        <v>66</v>
      </c>
      <c r="C57" s="36"/>
      <c r="D57" s="2"/>
      <c r="E57" s="149" t="s">
        <v>68</v>
      </c>
      <c r="F57" s="150"/>
      <c r="G57" s="28">
        <f>D57/2</f>
        <v>0</v>
      </c>
      <c r="I57" s="151">
        <f>G57*0.86*E55/1000</f>
        <v>0</v>
      </c>
      <c r="J57" s="152"/>
      <c r="K57" s="147"/>
    </row>
    <row r="58" spans="2:15" ht="14.15" customHeight="1" x14ac:dyDescent="0.25">
      <c r="B58" s="37" t="s">
        <v>67</v>
      </c>
      <c r="C58" s="38"/>
      <c r="D58" s="3"/>
      <c r="E58" s="153"/>
      <c r="F58" s="154"/>
      <c r="G58" s="155"/>
      <c r="I58" s="151">
        <f>D58*0.86*E55/1000</f>
        <v>0</v>
      </c>
      <c r="J58" s="152"/>
      <c r="K58" s="147"/>
    </row>
    <row r="59" spans="2:15" ht="14.15" customHeight="1" x14ac:dyDescent="0.25">
      <c r="B59" s="186" t="s">
        <v>72</v>
      </c>
      <c r="C59" s="187"/>
      <c r="D59" s="31" t="s">
        <v>71</v>
      </c>
      <c r="E59" s="88" t="s">
        <v>48</v>
      </c>
      <c r="F59" s="39" t="s">
        <v>70</v>
      </c>
      <c r="G59" s="40"/>
      <c r="I59" s="151">
        <f>G59*E59/1000</f>
        <v>0</v>
      </c>
      <c r="J59" s="152"/>
      <c r="K59" s="147"/>
    </row>
    <row r="60" spans="2:15" ht="14.15" customHeight="1" thickBot="1" x14ac:dyDescent="0.3">
      <c r="B60" s="177" t="s">
        <v>49</v>
      </c>
      <c r="C60" s="178"/>
      <c r="D60" s="178"/>
      <c r="E60" s="178"/>
      <c r="F60" s="179"/>
      <c r="G60" s="41" t="e">
        <f>I60/(G51+I60)*100</f>
        <v>#DIV/0!</v>
      </c>
      <c r="I60" s="180">
        <f>SUM(I56:I59)</f>
        <v>0</v>
      </c>
      <c r="J60" s="181"/>
      <c r="K60" s="148"/>
    </row>
    <row r="61" spans="2:15" ht="13" thickBot="1" x14ac:dyDescent="0.3">
      <c r="B61" s="30"/>
    </row>
    <row r="62" spans="2:15" ht="14.15" customHeight="1" x14ac:dyDescent="0.25">
      <c r="B62" s="182" t="s">
        <v>52</v>
      </c>
      <c r="C62" s="183"/>
      <c r="D62" s="183"/>
      <c r="E62" s="183"/>
      <c r="F62" s="184"/>
      <c r="G62" s="42" t="e">
        <f>G52*D6/100000</f>
        <v>#DIV/0!</v>
      </c>
    </row>
    <row r="63" spans="2:15" ht="14.15" customHeight="1" x14ac:dyDescent="0.25">
      <c r="B63" s="189" t="s">
        <v>53</v>
      </c>
      <c r="C63" s="190"/>
      <c r="D63" s="190"/>
      <c r="E63" s="190"/>
      <c r="F63" s="191"/>
      <c r="G63" s="43" t="e">
        <f>G62*G60/100</f>
        <v>#DIV/0!</v>
      </c>
    </row>
    <row r="64" spans="2:15" ht="14.15" customHeight="1" thickBot="1" x14ac:dyDescent="0.3">
      <c r="B64" s="192" t="s">
        <v>54</v>
      </c>
      <c r="C64" s="193"/>
      <c r="D64" s="193"/>
      <c r="E64" s="193"/>
      <c r="F64" s="194"/>
      <c r="G64" s="44" t="e">
        <f>G62-G63</f>
        <v>#DIV/0!</v>
      </c>
    </row>
    <row r="65" spans="2:11" ht="18.5" thickBot="1" x14ac:dyDescent="0.3">
      <c r="B65" s="45" t="s">
        <v>57</v>
      </c>
      <c r="C65" s="46"/>
      <c r="D65" s="46"/>
      <c r="E65" s="46"/>
      <c r="F65" s="46"/>
      <c r="G65" s="59" t="e">
        <f>(E10/100*F10*G10+E12/100*F12*SUM(G12:G18)+E20/100*F20*SUM(G20:G21)+E23/100*F23*SUM(G23:G35)+E37/100*F37*G37+E39/100*F39*G39+E41/100*F41*G41+E44/100*F44*G44+E45/100*F45*G45+E46/100*F46*G46+E47/100*F47*G47+E48/100*F48*G48)/((G50*K7)+I60)*100</f>
        <v>#DIV/0!</v>
      </c>
      <c r="K65" s="47"/>
    </row>
    <row r="66" spans="2:11" ht="13" thickBot="1" x14ac:dyDescent="0.3"/>
    <row r="67" spans="2:11" ht="13" x14ac:dyDescent="0.25">
      <c r="B67" s="195" t="s">
        <v>104</v>
      </c>
      <c r="C67" s="196"/>
      <c r="D67" s="196"/>
      <c r="E67" s="196"/>
      <c r="F67" s="196"/>
      <c r="G67" s="197"/>
      <c r="I67" s="156" t="s">
        <v>69</v>
      </c>
      <c r="J67" s="157"/>
      <c r="K67" s="158"/>
    </row>
    <row r="68" spans="2:11" x14ac:dyDescent="0.25">
      <c r="B68" s="162"/>
      <c r="C68" s="163"/>
      <c r="D68" s="163"/>
      <c r="E68" s="163"/>
      <c r="F68" s="163"/>
      <c r="G68" s="164"/>
      <c r="I68" s="159"/>
      <c r="J68" s="160"/>
      <c r="K68" s="161"/>
    </row>
    <row r="69" spans="2:11" x14ac:dyDescent="0.25">
      <c r="B69" s="165"/>
      <c r="C69" s="166"/>
      <c r="D69" s="166"/>
      <c r="E69" s="166"/>
      <c r="F69" s="166"/>
      <c r="G69" s="167"/>
      <c r="I69" s="48"/>
      <c r="K69" s="49"/>
    </row>
    <row r="70" spans="2:11" ht="13" thickBot="1" x14ac:dyDescent="0.3">
      <c r="B70" s="165"/>
      <c r="C70" s="166"/>
      <c r="D70" s="166"/>
      <c r="E70" s="166"/>
      <c r="F70" s="166"/>
      <c r="G70" s="167"/>
      <c r="I70" s="50"/>
      <c r="J70" s="51"/>
      <c r="K70" s="52"/>
    </row>
    <row r="71" spans="2:11" ht="13" thickTop="1" x14ac:dyDescent="0.25">
      <c r="B71" s="165"/>
      <c r="C71" s="166"/>
      <c r="D71" s="166"/>
      <c r="E71" s="166"/>
      <c r="F71" s="166"/>
      <c r="G71" s="167"/>
      <c r="I71" s="171" t="s">
        <v>78</v>
      </c>
      <c r="J71" s="172"/>
      <c r="K71" s="173"/>
    </row>
    <row r="72" spans="2:11" ht="13" thickBot="1" x14ac:dyDescent="0.3">
      <c r="B72" s="168"/>
      <c r="C72" s="169"/>
      <c r="D72" s="169"/>
      <c r="E72" s="169"/>
      <c r="F72" s="169"/>
      <c r="G72" s="170"/>
      <c r="I72" s="174"/>
      <c r="J72" s="175"/>
      <c r="K72" s="176"/>
    </row>
    <row r="73" spans="2:11" x14ac:dyDescent="0.25">
      <c r="I73" s="53"/>
      <c r="J73" s="53"/>
      <c r="K73" s="53"/>
    </row>
    <row r="74" spans="2:11" ht="13" x14ac:dyDescent="0.25">
      <c r="B74" s="54"/>
      <c r="C74" s="7" t="s">
        <v>55</v>
      </c>
      <c r="D74" s="185" t="s">
        <v>56</v>
      </c>
      <c r="E74" s="185"/>
      <c r="F74" s="185"/>
    </row>
    <row r="75" spans="2:11" ht="22.5" customHeight="1" x14ac:dyDescent="0.25"/>
  </sheetData>
  <sheetProtection selectLockedCells="1"/>
  <mergeCells count="86">
    <mergeCell ref="B67:G67"/>
    <mergeCell ref="I67:K68"/>
    <mergeCell ref="B68:G72"/>
    <mergeCell ref="I71:K72"/>
    <mergeCell ref="D74:F74"/>
    <mergeCell ref="B54:G54"/>
    <mergeCell ref="B55:C55"/>
    <mergeCell ref="E56:G56"/>
    <mergeCell ref="I56:J56"/>
    <mergeCell ref="K56:K60"/>
    <mergeCell ref="E57:F57"/>
    <mergeCell ref="E58:G58"/>
    <mergeCell ref="B59:C59"/>
    <mergeCell ref="B60:F60"/>
    <mergeCell ref="I57:J57"/>
    <mergeCell ref="I60:J60"/>
    <mergeCell ref="B63:F63"/>
    <mergeCell ref="B64:F64"/>
    <mergeCell ref="B62:F62"/>
    <mergeCell ref="I58:J58"/>
    <mergeCell ref="I59:J59"/>
    <mergeCell ref="K51:K52"/>
    <mergeCell ref="I48:J48"/>
    <mergeCell ref="I49:J49"/>
    <mergeCell ref="I50:J50"/>
    <mergeCell ref="B50:F50"/>
    <mergeCell ref="D44:D49"/>
    <mergeCell ref="I47:J47"/>
    <mergeCell ref="D23:D35"/>
    <mergeCell ref="E23:E35"/>
    <mergeCell ref="B51:F51"/>
    <mergeCell ref="B52:F52"/>
    <mergeCell ref="I51:J52"/>
    <mergeCell ref="B40:G40"/>
    <mergeCell ref="B42:G42"/>
    <mergeCell ref="C43:G43"/>
    <mergeCell ref="B36:G36"/>
    <mergeCell ref="I36:J36"/>
    <mergeCell ref="I37:J37"/>
    <mergeCell ref="B38:G38"/>
    <mergeCell ref="I38:J38"/>
    <mergeCell ref="F23:F35"/>
    <mergeCell ref="I23:J23"/>
    <mergeCell ref="I24:J24"/>
    <mergeCell ref="I21:J21"/>
    <mergeCell ref="I25:J25"/>
    <mergeCell ref="I17:J17"/>
    <mergeCell ref="I26:J26"/>
    <mergeCell ref="I39:J39"/>
    <mergeCell ref="I30:J30"/>
    <mergeCell ref="I31:J31"/>
    <mergeCell ref="I32:J32"/>
    <mergeCell ref="I33:J33"/>
    <mergeCell ref="I34:J34"/>
    <mergeCell ref="I35:J35"/>
    <mergeCell ref="I18:J18"/>
    <mergeCell ref="I27:J27"/>
    <mergeCell ref="I28:J28"/>
    <mergeCell ref="I29:J29"/>
    <mergeCell ref="B22:G22"/>
    <mergeCell ref="I22:J22"/>
    <mergeCell ref="B19:G19"/>
    <mergeCell ref="I19:J19"/>
    <mergeCell ref="D12:D18"/>
    <mergeCell ref="E12:E18"/>
    <mergeCell ref="F12:F18"/>
    <mergeCell ref="I15:J15"/>
    <mergeCell ref="I16:J16"/>
    <mergeCell ref="I12:J12"/>
    <mergeCell ref="I13:J13"/>
    <mergeCell ref="I14:J14"/>
    <mergeCell ref="D20:D21"/>
    <mergeCell ref="E20:E21"/>
    <mergeCell ref="F20:F21"/>
    <mergeCell ref="I20:J20"/>
    <mergeCell ref="B1:K1"/>
    <mergeCell ref="D3:G3"/>
    <mergeCell ref="D4:G4"/>
    <mergeCell ref="D5:G5"/>
    <mergeCell ref="I5:I6"/>
    <mergeCell ref="D6:G6"/>
    <mergeCell ref="D7:G7"/>
    <mergeCell ref="B9:C9"/>
    <mergeCell ref="I9:J9"/>
    <mergeCell ref="I10:K11"/>
    <mergeCell ref="B11:G11"/>
  </mergeCells>
  <conditionalFormatting sqref="F41">
    <cfRule type="expression" dxfId="4" priority="1">
      <formula>$F$41=""</formula>
    </cfRule>
  </conditionalFormatting>
  <printOptions horizontalCentered="1"/>
  <pageMargins left="0.23622047244094491" right="0.23622047244094491" top="0.35433070866141736" bottom="0.74803149606299213" header="0.31496062992125984" footer="0.31496062992125984"/>
  <pageSetup paperSize="9" scale="59" orientation="portrait" horizontalDpi="4294967292" verticalDpi="4294967292" r:id="rId1"/>
  <headerFooter>
    <oddFooter>&amp;LITAD Ausfüllhilfe&amp;R25.07.2013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O75"/>
  <sheetViews>
    <sheetView showGridLines="0" zoomScaleNormal="100" workbookViewId="0">
      <selection activeCell="H4" sqref="H4"/>
    </sheetView>
  </sheetViews>
  <sheetFormatPr baseColWidth="10" defaultColWidth="11.453125" defaultRowHeight="12.5" x14ac:dyDescent="0.25"/>
  <cols>
    <col min="1" max="1" width="1.7265625" customWidth="1"/>
    <col min="3" max="3" width="45.1796875" customWidth="1"/>
    <col min="5" max="5" width="10.453125" customWidth="1"/>
    <col min="6" max="6" width="13.1796875" customWidth="1"/>
    <col min="7" max="7" width="13.7265625" bestFit="1" customWidth="1"/>
    <col min="8" max="8" width="3.1796875" customWidth="1"/>
    <col min="9" max="9" width="13.1796875" customWidth="1"/>
    <col min="10" max="10" width="6.453125" customWidth="1"/>
    <col min="11" max="11" width="13" customWidth="1"/>
  </cols>
  <sheetData>
    <row r="1" spans="2:11" ht="27" customHeight="1" x14ac:dyDescent="0.25">
      <c r="B1" s="97" t="s">
        <v>60</v>
      </c>
      <c r="C1" s="97"/>
      <c r="D1" s="97"/>
      <c r="E1" s="97"/>
      <c r="F1" s="97"/>
      <c r="G1" s="97"/>
      <c r="H1" s="97"/>
      <c r="I1" s="97"/>
      <c r="J1" s="97"/>
      <c r="K1" s="97"/>
    </row>
    <row r="2" spans="2:11" ht="6" customHeight="1" x14ac:dyDescent="0.25">
      <c r="B2" s="82"/>
      <c r="C2" s="82"/>
      <c r="D2" s="82"/>
      <c r="E2" s="82"/>
      <c r="F2" s="82"/>
      <c r="G2" s="82"/>
      <c r="H2" s="82"/>
      <c r="I2" s="82"/>
      <c r="J2" s="82"/>
      <c r="K2" s="82"/>
    </row>
    <row r="3" spans="2:11" ht="21" customHeight="1" x14ac:dyDescent="0.25">
      <c r="B3" s="7" t="s">
        <v>0</v>
      </c>
      <c r="C3" s="8"/>
      <c r="D3" s="98">
        <f>'1'!D3:G3</f>
        <v>0</v>
      </c>
      <c r="E3" s="98"/>
      <c r="F3" s="98"/>
      <c r="G3" s="98"/>
    </row>
    <row r="4" spans="2:11" ht="21" customHeight="1" x14ac:dyDescent="0.25">
      <c r="B4" s="7" t="s">
        <v>59</v>
      </c>
      <c r="C4" s="8"/>
      <c r="D4" s="99">
        <v>44835</v>
      </c>
      <c r="E4" s="98"/>
      <c r="F4" s="98"/>
      <c r="G4" s="98"/>
    </row>
    <row r="5" spans="2:11" ht="21" customHeight="1" x14ac:dyDescent="0.25">
      <c r="B5" s="7" t="s">
        <v>91</v>
      </c>
      <c r="C5" s="8"/>
      <c r="D5" s="100"/>
      <c r="E5" s="100"/>
      <c r="F5" s="100"/>
      <c r="G5" s="100"/>
      <c r="I5" s="101" t="s">
        <v>61</v>
      </c>
      <c r="J5" s="9" t="s">
        <v>93</v>
      </c>
      <c r="K5" s="10">
        <f>D5-(D6)</f>
        <v>0</v>
      </c>
    </row>
    <row r="6" spans="2:11" ht="21" customHeight="1" x14ac:dyDescent="0.25">
      <c r="B6" s="7" t="s">
        <v>90</v>
      </c>
      <c r="C6" s="8"/>
      <c r="D6" s="100"/>
      <c r="E6" s="100"/>
      <c r="F6" s="100"/>
      <c r="G6" s="100"/>
      <c r="I6" s="102"/>
      <c r="J6" s="9" t="s">
        <v>62</v>
      </c>
      <c r="K6" s="11" t="e">
        <f>K5/D5*100</f>
        <v>#DIV/0!</v>
      </c>
    </row>
    <row r="7" spans="2:11" ht="21" customHeight="1" x14ac:dyDescent="0.25">
      <c r="B7" s="7" t="s">
        <v>1</v>
      </c>
      <c r="C7" s="8"/>
      <c r="D7" s="103"/>
      <c r="E7" s="103"/>
      <c r="F7" s="103"/>
      <c r="G7" s="103"/>
      <c r="I7" s="9" t="s">
        <v>64</v>
      </c>
      <c r="J7" s="9" t="s">
        <v>63</v>
      </c>
      <c r="K7" s="12" t="e">
        <f>(G10*F10+SUM(G12:G18)*F12+SUM(G20:G21)*F20+SUM(G23:G35)*F23+G37*F37+G39*F39+G41*F41+G44*F44+G45*F45+G46*F46+G47*F47+G48*F48+G49*F49)/G50</f>
        <v>#DIV/0!</v>
      </c>
    </row>
    <row r="8" spans="2:11" ht="9.75" customHeight="1" thickBot="1" x14ac:dyDescent="0.3"/>
    <row r="9" spans="2:11" ht="65.5" thickBot="1" x14ac:dyDescent="0.3">
      <c r="B9" s="104" t="s">
        <v>2</v>
      </c>
      <c r="C9" s="105"/>
      <c r="D9" s="13" t="s">
        <v>3</v>
      </c>
      <c r="E9" s="13" t="s">
        <v>4</v>
      </c>
      <c r="F9" s="14" t="s">
        <v>5</v>
      </c>
      <c r="G9" s="15" t="s">
        <v>6</v>
      </c>
      <c r="I9" s="106" t="s">
        <v>81</v>
      </c>
      <c r="J9" s="107"/>
      <c r="K9" s="16" t="s">
        <v>7</v>
      </c>
    </row>
    <row r="10" spans="2:11" ht="12.75" customHeight="1" x14ac:dyDescent="0.25">
      <c r="B10" s="17">
        <v>150105</v>
      </c>
      <c r="C10" s="18" t="s">
        <v>8</v>
      </c>
      <c r="D10" s="19">
        <v>1</v>
      </c>
      <c r="E10" s="20">
        <v>32</v>
      </c>
      <c r="F10" s="19">
        <v>18.100000000000001</v>
      </c>
      <c r="G10" s="62"/>
      <c r="I10" s="111" t="s">
        <v>102</v>
      </c>
      <c r="J10" s="112"/>
      <c r="K10" s="113"/>
    </row>
    <row r="11" spans="2:11" ht="13.5" customHeight="1" x14ac:dyDescent="0.25">
      <c r="B11" s="108"/>
      <c r="C11" s="109"/>
      <c r="D11" s="109"/>
      <c r="E11" s="109"/>
      <c r="F11" s="109"/>
      <c r="G11" s="110"/>
      <c r="I11" s="114"/>
      <c r="J11" s="115"/>
      <c r="K11" s="116"/>
    </row>
    <row r="12" spans="2:11" x14ac:dyDescent="0.25">
      <c r="B12" s="21" t="s">
        <v>9</v>
      </c>
      <c r="C12" s="22" t="s">
        <v>10</v>
      </c>
      <c r="D12" s="117">
        <v>2</v>
      </c>
      <c r="E12" s="118">
        <v>48.9</v>
      </c>
      <c r="F12" s="119">
        <v>13.3</v>
      </c>
      <c r="G12" s="61"/>
      <c r="I12" s="120"/>
      <c r="J12" s="121"/>
      <c r="K12" s="65"/>
    </row>
    <row r="13" spans="2:11" ht="37.5" x14ac:dyDescent="0.25">
      <c r="B13" s="21" t="s">
        <v>11</v>
      </c>
      <c r="C13" s="22" t="s">
        <v>12</v>
      </c>
      <c r="D13" s="117"/>
      <c r="E13" s="118"/>
      <c r="F13" s="119"/>
      <c r="G13" s="61"/>
      <c r="I13" s="120"/>
      <c r="J13" s="121"/>
      <c r="K13" s="65"/>
    </row>
    <row r="14" spans="2:11" ht="25" x14ac:dyDescent="0.25">
      <c r="B14" s="21">
        <v>170903</v>
      </c>
      <c r="C14" s="23" t="s">
        <v>13</v>
      </c>
      <c r="D14" s="117"/>
      <c r="E14" s="118"/>
      <c r="F14" s="119"/>
      <c r="G14" s="61"/>
      <c r="I14" s="120"/>
      <c r="J14" s="121"/>
      <c r="K14" s="65"/>
    </row>
    <row r="15" spans="2:11" ht="37.5" x14ac:dyDescent="0.25">
      <c r="B15" s="21" t="s">
        <v>14</v>
      </c>
      <c r="C15" s="22" t="s">
        <v>58</v>
      </c>
      <c r="D15" s="117"/>
      <c r="E15" s="118"/>
      <c r="F15" s="119"/>
      <c r="G15" s="61"/>
      <c r="I15" s="120"/>
      <c r="J15" s="121"/>
      <c r="K15" s="65"/>
    </row>
    <row r="16" spans="2:11" ht="50" x14ac:dyDescent="0.25">
      <c r="B16" s="21" t="s">
        <v>15</v>
      </c>
      <c r="C16" s="22" t="s">
        <v>16</v>
      </c>
      <c r="D16" s="117"/>
      <c r="E16" s="118"/>
      <c r="F16" s="119"/>
      <c r="G16" s="61"/>
      <c r="I16" s="120"/>
      <c r="J16" s="121"/>
      <c r="K16" s="65"/>
    </row>
    <row r="17" spans="2:11" x14ac:dyDescent="0.25">
      <c r="B17" s="21">
        <v>191208</v>
      </c>
      <c r="C17" s="23" t="s">
        <v>17</v>
      </c>
      <c r="D17" s="117"/>
      <c r="E17" s="118"/>
      <c r="F17" s="119"/>
      <c r="G17" s="61"/>
      <c r="I17" s="120"/>
      <c r="J17" s="121"/>
      <c r="K17" s="65"/>
    </row>
    <row r="18" spans="2:11" ht="25" x14ac:dyDescent="0.25">
      <c r="B18" s="21">
        <v>200132</v>
      </c>
      <c r="C18" s="23" t="s">
        <v>89</v>
      </c>
      <c r="D18" s="117"/>
      <c r="E18" s="118"/>
      <c r="F18" s="119"/>
      <c r="G18" s="61"/>
      <c r="I18" s="120"/>
      <c r="J18" s="121"/>
      <c r="K18" s="65"/>
    </row>
    <row r="19" spans="2:11" ht="12" customHeight="1" x14ac:dyDescent="0.25">
      <c r="B19" s="108"/>
      <c r="C19" s="109"/>
      <c r="D19" s="109"/>
      <c r="E19" s="109"/>
      <c r="F19" s="109"/>
      <c r="G19" s="110"/>
      <c r="I19" s="120"/>
      <c r="J19" s="121"/>
      <c r="K19" s="65"/>
    </row>
    <row r="20" spans="2:11" ht="18" customHeight="1" x14ac:dyDescent="0.25">
      <c r="B20" s="24" t="s">
        <v>18</v>
      </c>
      <c r="C20" s="23" t="s">
        <v>19</v>
      </c>
      <c r="D20" s="117">
        <v>3</v>
      </c>
      <c r="E20" s="122">
        <v>50</v>
      </c>
      <c r="F20" s="122">
        <v>10</v>
      </c>
      <c r="G20" s="61"/>
      <c r="I20" s="120"/>
      <c r="J20" s="121"/>
      <c r="K20" s="65"/>
    </row>
    <row r="21" spans="2:11" ht="39.75" customHeight="1" x14ac:dyDescent="0.25">
      <c r="B21" s="24" t="s">
        <v>20</v>
      </c>
      <c r="C21" s="22" t="s">
        <v>88</v>
      </c>
      <c r="D21" s="117"/>
      <c r="E21" s="122"/>
      <c r="F21" s="122"/>
      <c r="G21" s="61"/>
      <c r="I21" s="120"/>
      <c r="J21" s="121"/>
      <c r="K21" s="65"/>
    </row>
    <row r="22" spans="2:11" ht="12.75" customHeight="1" x14ac:dyDescent="0.25">
      <c r="B22" s="108"/>
      <c r="C22" s="109"/>
      <c r="D22" s="109"/>
      <c r="E22" s="109"/>
      <c r="F22" s="109"/>
      <c r="G22" s="110"/>
      <c r="I22" s="120"/>
      <c r="J22" s="121"/>
      <c r="K22" s="65"/>
    </row>
    <row r="23" spans="2:11" x14ac:dyDescent="0.25">
      <c r="B23" s="21" t="s">
        <v>21</v>
      </c>
      <c r="C23" s="22" t="s">
        <v>22</v>
      </c>
      <c r="D23" s="117">
        <v>4</v>
      </c>
      <c r="E23" s="117">
        <v>53.5</v>
      </c>
      <c r="F23" s="117">
        <v>8.8000000000000007</v>
      </c>
      <c r="G23" s="61"/>
      <c r="I23" s="120"/>
      <c r="J23" s="121"/>
      <c r="K23" s="65"/>
    </row>
    <row r="24" spans="2:11" x14ac:dyDescent="0.25">
      <c r="B24" s="21" t="s">
        <v>23</v>
      </c>
      <c r="C24" s="22" t="s">
        <v>22</v>
      </c>
      <c r="D24" s="117"/>
      <c r="E24" s="117"/>
      <c r="F24" s="117"/>
      <c r="G24" s="61"/>
      <c r="I24" s="120"/>
      <c r="J24" s="121"/>
      <c r="K24" s="65"/>
    </row>
    <row r="25" spans="2:11" x14ac:dyDescent="0.25">
      <c r="B25" s="21" t="s">
        <v>24</v>
      </c>
      <c r="C25" s="22" t="s">
        <v>25</v>
      </c>
      <c r="D25" s="117"/>
      <c r="E25" s="117"/>
      <c r="F25" s="117"/>
      <c r="G25" s="61"/>
      <c r="I25" s="120"/>
      <c r="J25" s="121"/>
      <c r="K25" s="65"/>
    </row>
    <row r="26" spans="2:11" x14ac:dyDescent="0.25">
      <c r="B26" s="21" t="s">
        <v>26</v>
      </c>
      <c r="C26" s="22" t="s">
        <v>27</v>
      </c>
      <c r="D26" s="117"/>
      <c r="E26" s="117"/>
      <c r="F26" s="117"/>
      <c r="G26" s="61"/>
      <c r="I26" s="120"/>
      <c r="J26" s="121"/>
      <c r="K26" s="65"/>
    </row>
    <row r="27" spans="2:11" x14ac:dyDescent="0.25">
      <c r="B27" s="21" t="s">
        <v>28</v>
      </c>
      <c r="C27" s="22" t="s">
        <v>29</v>
      </c>
      <c r="D27" s="117"/>
      <c r="E27" s="117"/>
      <c r="F27" s="117"/>
      <c r="G27" s="61"/>
      <c r="I27" s="120"/>
      <c r="J27" s="121"/>
      <c r="K27" s="65"/>
    </row>
    <row r="28" spans="2:11" x14ac:dyDescent="0.25">
      <c r="B28" s="21">
        <v>200108</v>
      </c>
      <c r="C28" s="22" t="s">
        <v>30</v>
      </c>
      <c r="D28" s="117"/>
      <c r="E28" s="117"/>
      <c r="F28" s="117"/>
      <c r="G28" s="61"/>
      <c r="I28" s="120"/>
      <c r="J28" s="121"/>
      <c r="K28" s="65"/>
    </row>
    <row r="29" spans="2:11" x14ac:dyDescent="0.25">
      <c r="B29" s="21" t="s">
        <v>31</v>
      </c>
      <c r="C29" s="22" t="s">
        <v>32</v>
      </c>
      <c r="D29" s="117"/>
      <c r="E29" s="117"/>
      <c r="F29" s="117"/>
      <c r="G29" s="61"/>
      <c r="I29" s="120"/>
      <c r="J29" s="121"/>
      <c r="K29" s="65"/>
    </row>
    <row r="30" spans="2:11" x14ac:dyDescent="0.25">
      <c r="B30" s="21" t="s">
        <v>33</v>
      </c>
      <c r="C30" s="22" t="s">
        <v>34</v>
      </c>
      <c r="D30" s="117"/>
      <c r="E30" s="117"/>
      <c r="F30" s="117"/>
      <c r="G30" s="61"/>
      <c r="I30" s="120"/>
      <c r="J30" s="121"/>
      <c r="K30" s="65"/>
    </row>
    <row r="31" spans="2:11" x14ac:dyDescent="0.25">
      <c r="B31" s="21">
        <v>200301</v>
      </c>
      <c r="C31" s="22" t="s">
        <v>35</v>
      </c>
      <c r="D31" s="117"/>
      <c r="E31" s="117"/>
      <c r="F31" s="117"/>
      <c r="G31" s="61"/>
      <c r="I31" s="120"/>
      <c r="J31" s="121"/>
      <c r="K31" s="65"/>
    </row>
    <row r="32" spans="2:11" x14ac:dyDescent="0.25">
      <c r="B32" s="21">
        <v>200302</v>
      </c>
      <c r="C32" s="22" t="s">
        <v>36</v>
      </c>
      <c r="D32" s="117"/>
      <c r="E32" s="117"/>
      <c r="F32" s="117"/>
      <c r="G32" s="61"/>
      <c r="I32" s="120"/>
      <c r="J32" s="121"/>
      <c r="K32" s="65"/>
    </row>
    <row r="33" spans="2:11" x14ac:dyDescent="0.25">
      <c r="B33" s="21" t="s">
        <v>37</v>
      </c>
      <c r="C33" s="22" t="s">
        <v>38</v>
      </c>
      <c r="D33" s="117"/>
      <c r="E33" s="117"/>
      <c r="F33" s="117"/>
      <c r="G33" s="61"/>
      <c r="I33" s="120"/>
      <c r="J33" s="121"/>
      <c r="K33" s="65"/>
    </row>
    <row r="34" spans="2:11" x14ac:dyDescent="0.25">
      <c r="B34" s="21">
        <v>200306</v>
      </c>
      <c r="C34" s="25" t="s">
        <v>39</v>
      </c>
      <c r="D34" s="117"/>
      <c r="E34" s="117"/>
      <c r="F34" s="117"/>
      <c r="G34" s="61"/>
      <c r="I34" s="120"/>
      <c r="J34" s="121"/>
      <c r="K34" s="65"/>
    </row>
    <row r="35" spans="2:11" x14ac:dyDescent="0.25">
      <c r="B35" s="21" t="s">
        <v>40</v>
      </c>
      <c r="C35" s="25" t="s">
        <v>41</v>
      </c>
      <c r="D35" s="117"/>
      <c r="E35" s="117"/>
      <c r="F35" s="117"/>
      <c r="G35" s="61"/>
      <c r="I35" s="120"/>
      <c r="J35" s="121"/>
      <c r="K35" s="65"/>
    </row>
    <row r="36" spans="2:11" x14ac:dyDescent="0.25">
      <c r="B36" s="108"/>
      <c r="C36" s="109"/>
      <c r="D36" s="109"/>
      <c r="E36" s="109"/>
      <c r="F36" s="109"/>
      <c r="G36" s="110"/>
      <c r="I36" s="120"/>
      <c r="J36" s="121"/>
      <c r="K36" s="65"/>
    </row>
    <row r="37" spans="2:11" x14ac:dyDescent="0.25">
      <c r="B37" s="21" t="s">
        <v>42</v>
      </c>
      <c r="C37" s="25" t="s">
        <v>43</v>
      </c>
      <c r="D37" s="83">
        <v>5</v>
      </c>
      <c r="E37" s="83">
        <v>60.3</v>
      </c>
      <c r="F37" s="86">
        <v>16</v>
      </c>
      <c r="G37" s="61"/>
      <c r="I37" s="120"/>
      <c r="J37" s="121"/>
      <c r="K37" s="65"/>
    </row>
    <row r="38" spans="2:11" x14ac:dyDescent="0.25">
      <c r="B38" s="123"/>
      <c r="C38" s="124"/>
      <c r="D38" s="124"/>
      <c r="E38" s="124"/>
      <c r="F38" s="124"/>
      <c r="G38" s="125"/>
      <c r="I38" s="120"/>
      <c r="J38" s="121"/>
      <c r="K38" s="65"/>
    </row>
    <row r="39" spans="2:11" x14ac:dyDescent="0.25">
      <c r="B39" s="21"/>
      <c r="C39" s="22" t="s">
        <v>92</v>
      </c>
      <c r="D39" s="87">
        <v>6</v>
      </c>
      <c r="E39" s="86">
        <v>90</v>
      </c>
      <c r="F39" s="83">
        <v>15</v>
      </c>
      <c r="G39" s="61"/>
      <c r="I39" s="120"/>
      <c r="J39" s="121"/>
      <c r="K39" s="65"/>
    </row>
    <row r="40" spans="2:11" x14ac:dyDescent="0.25">
      <c r="B40" s="108"/>
      <c r="C40" s="109"/>
      <c r="D40" s="109"/>
      <c r="E40" s="109"/>
      <c r="F40" s="109"/>
      <c r="G40" s="110"/>
      <c r="I40" s="84"/>
      <c r="J40" s="85"/>
      <c r="K40" s="65"/>
    </row>
    <row r="41" spans="2:11" x14ac:dyDescent="0.25">
      <c r="B41" s="21">
        <v>190805</v>
      </c>
      <c r="C41" s="22" t="s">
        <v>105</v>
      </c>
      <c r="D41" s="83">
        <v>7</v>
      </c>
      <c r="E41" s="86">
        <v>80</v>
      </c>
      <c r="F41" s="86"/>
      <c r="G41" s="61"/>
      <c r="I41" s="84"/>
      <c r="J41" s="85"/>
      <c r="K41" s="65"/>
    </row>
    <row r="42" spans="2:11" x14ac:dyDescent="0.25">
      <c r="B42" s="108"/>
      <c r="C42" s="109"/>
      <c r="D42" s="109"/>
      <c r="E42" s="109"/>
      <c r="F42" s="109"/>
      <c r="G42" s="110"/>
      <c r="I42" s="84"/>
      <c r="J42" s="85"/>
      <c r="K42" s="65"/>
    </row>
    <row r="43" spans="2:11" ht="12.75" customHeight="1" x14ac:dyDescent="0.25">
      <c r="B43" s="21" t="s">
        <v>44</v>
      </c>
      <c r="C43" s="129" t="s">
        <v>79</v>
      </c>
      <c r="D43" s="130"/>
      <c r="E43" s="130"/>
      <c r="F43" s="130"/>
      <c r="G43" s="131"/>
      <c r="I43" s="84"/>
      <c r="J43" s="85"/>
      <c r="K43" s="65"/>
    </row>
    <row r="44" spans="2:11" ht="12.75" customHeight="1" x14ac:dyDescent="0.25">
      <c r="B44" s="55"/>
      <c r="C44" s="56"/>
      <c r="D44" s="126">
        <v>8</v>
      </c>
      <c r="E44" s="1"/>
      <c r="F44" s="1"/>
      <c r="G44" s="61"/>
      <c r="I44" s="84"/>
      <c r="J44" s="85"/>
      <c r="K44" s="65"/>
    </row>
    <row r="45" spans="2:11" x14ac:dyDescent="0.25">
      <c r="B45" s="55"/>
      <c r="C45" s="56"/>
      <c r="D45" s="127"/>
      <c r="E45" s="1"/>
      <c r="F45" s="1"/>
      <c r="G45" s="61"/>
      <c r="I45" s="84"/>
      <c r="J45" s="85"/>
      <c r="K45" s="65"/>
    </row>
    <row r="46" spans="2:11" x14ac:dyDescent="0.25">
      <c r="B46" s="55"/>
      <c r="C46" s="56"/>
      <c r="D46" s="127"/>
      <c r="E46" s="1"/>
      <c r="F46" s="1"/>
      <c r="G46" s="61"/>
      <c r="I46" s="84"/>
      <c r="J46" s="85"/>
      <c r="K46" s="65"/>
    </row>
    <row r="47" spans="2:11" x14ac:dyDescent="0.25">
      <c r="B47" s="55"/>
      <c r="C47" s="56"/>
      <c r="D47" s="127"/>
      <c r="E47" s="1"/>
      <c r="F47" s="1"/>
      <c r="G47" s="61"/>
      <c r="I47" s="120"/>
      <c r="J47" s="121"/>
      <c r="K47" s="65"/>
    </row>
    <row r="48" spans="2:11" x14ac:dyDescent="0.25">
      <c r="B48" s="55"/>
      <c r="C48" s="56"/>
      <c r="D48" s="127"/>
      <c r="E48" s="1"/>
      <c r="F48" s="1"/>
      <c r="G48" s="61"/>
      <c r="I48" s="120"/>
      <c r="J48" s="121"/>
      <c r="K48" s="65"/>
    </row>
    <row r="49" spans="2:15" ht="25" x14ac:dyDescent="0.25">
      <c r="B49" s="21" t="s">
        <v>44</v>
      </c>
      <c r="C49" s="22" t="s">
        <v>80</v>
      </c>
      <c r="D49" s="128"/>
      <c r="E49" s="83">
        <v>0</v>
      </c>
      <c r="F49" s="86">
        <v>10</v>
      </c>
      <c r="G49" s="64">
        <f>K51</f>
        <v>0</v>
      </c>
      <c r="I49" s="120"/>
      <c r="J49" s="121"/>
      <c r="K49" s="65"/>
    </row>
    <row r="50" spans="2:15" ht="14.15" customHeight="1" x14ac:dyDescent="0.25">
      <c r="B50" s="138" t="s">
        <v>45</v>
      </c>
      <c r="C50" s="139"/>
      <c r="D50" s="139"/>
      <c r="E50" s="139"/>
      <c r="F50" s="140"/>
      <c r="G50" s="60">
        <f>SUM(G10:G49)</f>
        <v>0</v>
      </c>
      <c r="I50" s="120"/>
      <c r="J50" s="121"/>
      <c r="K50" s="65"/>
    </row>
    <row r="51" spans="2:15" ht="14.15" customHeight="1" x14ac:dyDescent="0.25">
      <c r="B51" s="138" t="s">
        <v>50</v>
      </c>
      <c r="C51" s="139"/>
      <c r="D51" s="139"/>
      <c r="E51" s="139"/>
      <c r="F51" s="140"/>
      <c r="G51" s="28">
        <f>F10*G10+F12*SUM(G12:G18)+F20*SUM(G20:G21)+F23*SUM(G23:G35)+F37*G37+F39*G39+F41*G41+G44*F44+F45*G45+G46*F46+F47*G47+G48*F48+G49*F49</f>
        <v>0</v>
      </c>
      <c r="I51" s="132" t="s">
        <v>95</v>
      </c>
      <c r="J51" s="133"/>
      <c r="K51" s="136">
        <f>SUM(K12:K50)</f>
        <v>0</v>
      </c>
    </row>
    <row r="52" spans="2:15" ht="14.15" customHeight="1" thickBot="1" x14ac:dyDescent="0.3">
      <c r="B52" s="138" t="s">
        <v>106</v>
      </c>
      <c r="C52" s="139"/>
      <c r="D52" s="139"/>
      <c r="E52" s="139"/>
      <c r="F52" s="140"/>
      <c r="G52" s="29" t="e">
        <f>(E10/100*F10*G10+E12/100*F12*SUM(G12:G18)+E20/100*F20*SUM(G20:G21)+E23/100*F23*SUM(G23:G35)+E37/100*F37*G37+E39/100*F39*G39+E41/100*F41*G41+E44/100*F44*G44+E45/100*F45*G45+E46/100*F46*G46+E47/100*F47*G47+E48/100*F48*G48)/(G50*K7)*100</f>
        <v>#DIV/0!</v>
      </c>
      <c r="I52" s="134"/>
      <c r="J52" s="135"/>
      <c r="K52" s="137"/>
    </row>
    <row r="53" spans="2:15" ht="13" thickBot="1" x14ac:dyDescent="0.3">
      <c r="I53" s="30" t="s">
        <v>46</v>
      </c>
      <c r="J53" s="30"/>
      <c r="O53" s="8"/>
    </row>
    <row r="54" spans="2:15" ht="14.15" customHeight="1" x14ac:dyDescent="0.25">
      <c r="B54" s="141" t="s">
        <v>103</v>
      </c>
      <c r="C54" s="142"/>
      <c r="D54" s="142"/>
      <c r="E54" s="142"/>
      <c r="F54" s="142"/>
      <c r="G54" s="143"/>
    </row>
    <row r="55" spans="2:15" ht="14.15" customHeight="1" thickBot="1" x14ac:dyDescent="0.3">
      <c r="B55" s="186" t="s">
        <v>73</v>
      </c>
      <c r="C55" s="188"/>
      <c r="D55" s="31" t="s">
        <v>74</v>
      </c>
      <c r="E55" s="88" t="s">
        <v>47</v>
      </c>
      <c r="F55" s="33"/>
      <c r="G55" s="34"/>
    </row>
    <row r="56" spans="2:15" ht="14.15" customHeight="1" x14ac:dyDescent="0.25">
      <c r="B56" s="35" t="s">
        <v>65</v>
      </c>
      <c r="C56" s="36"/>
      <c r="D56" s="2"/>
      <c r="E56" s="149"/>
      <c r="F56" s="154"/>
      <c r="G56" s="155"/>
      <c r="I56" s="144">
        <f>D56*0.86*E55/1000</f>
        <v>0</v>
      </c>
      <c r="J56" s="145"/>
      <c r="K56" s="146" t="s">
        <v>51</v>
      </c>
    </row>
    <row r="57" spans="2:15" ht="14.15" customHeight="1" x14ac:dyDescent="0.25">
      <c r="B57" s="35" t="s">
        <v>66</v>
      </c>
      <c r="C57" s="36"/>
      <c r="D57" s="2"/>
      <c r="E57" s="149" t="s">
        <v>68</v>
      </c>
      <c r="F57" s="150"/>
      <c r="G57" s="28">
        <f>D57/2</f>
        <v>0</v>
      </c>
      <c r="I57" s="151">
        <f>G57*0.86*E55/1000</f>
        <v>0</v>
      </c>
      <c r="J57" s="152"/>
      <c r="K57" s="147"/>
    </row>
    <row r="58" spans="2:15" ht="14.15" customHeight="1" x14ac:dyDescent="0.25">
      <c r="B58" s="37" t="s">
        <v>67</v>
      </c>
      <c r="C58" s="38"/>
      <c r="D58" s="3"/>
      <c r="E58" s="153"/>
      <c r="F58" s="154"/>
      <c r="G58" s="155"/>
      <c r="I58" s="151">
        <f>D58*0.86*E55/1000</f>
        <v>0</v>
      </c>
      <c r="J58" s="152"/>
      <c r="K58" s="147"/>
    </row>
    <row r="59" spans="2:15" ht="14.15" customHeight="1" x14ac:dyDescent="0.25">
      <c r="B59" s="186" t="s">
        <v>72</v>
      </c>
      <c r="C59" s="187"/>
      <c r="D59" s="31" t="s">
        <v>71</v>
      </c>
      <c r="E59" s="88" t="s">
        <v>48</v>
      </c>
      <c r="F59" s="39" t="s">
        <v>70</v>
      </c>
      <c r="G59" s="40"/>
      <c r="I59" s="151">
        <f>G59*E59/1000</f>
        <v>0</v>
      </c>
      <c r="J59" s="152"/>
      <c r="K59" s="147"/>
    </row>
    <row r="60" spans="2:15" ht="14.15" customHeight="1" thickBot="1" x14ac:dyDescent="0.3">
      <c r="B60" s="177" t="s">
        <v>49</v>
      </c>
      <c r="C60" s="178"/>
      <c r="D60" s="178"/>
      <c r="E60" s="178"/>
      <c r="F60" s="179"/>
      <c r="G60" s="41" t="e">
        <f>I60/(G51+I60)*100</f>
        <v>#DIV/0!</v>
      </c>
      <c r="I60" s="180">
        <f>SUM(I56:I59)</f>
        <v>0</v>
      </c>
      <c r="J60" s="181"/>
      <c r="K60" s="148"/>
    </row>
    <row r="61" spans="2:15" ht="13" thickBot="1" x14ac:dyDescent="0.3">
      <c r="B61" s="30"/>
    </row>
    <row r="62" spans="2:15" ht="14.15" customHeight="1" x14ac:dyDescent="0.25">
      <c r="B62" s="182" t="s">
        <v>52</v>
      </c>
      <c r="C62" s="183"/>
      <c r="D62" s="183"/>
      <c r="E62" s="183"/>
      <c r="F62" s="184"/>
      <c r="G62" s="42" t="e">
        <f>G52*D6/100000</f>
        <v>#DIV/0!</v>
      </c>
    </row>
    <row r="63" spans="2:15" ht="14.15" customHeight="1" x14ac:dyDescent="0.25">
      <c r="B63" s="189" t="s">
        <v>53</v>
      </c>
      <c r="C63" s="190"/>
      <c r="D63" s="190"/>
      <c r="E63" s="190"/>
      <c r="F63" s="191"/>
      <c r="G63" s="43" t="e">
        <f>G62*G60/100</f>
        <v>#DIV/0!</v>
      </c>
    </row>
    <row r="64" spans="2:15" ht="14.15" customHeight="1" thickBot="1" x14ac:dyDescent="0.3">
      <c r="B64" s="192" t="s">
        <v>54</v>
      </c>
      <c r="C64" s="193"/>
      <c r="D64" s="193"/>
      <c r="E64" s="193"/>
      <c r="F64" s="194"/>
      <c r="G64" s="44" t="e">
        <f>G62-G63</f>
        <v>#DIV/0!</v>
      </c>
    </row>
    <row r="65" spans="2:11" ht="18.5" thickBot="1" x14ac:dyDescent="0.3">
      <c r="B65" s="45" t="s">
        <v>57</v>
      </c>
      <c r="C65" s="46"/>
      <c r="D65" s="46"/>
      <c r="E65" s="46"/>
      <c r="F65" s="46"/>
      <c r="G65" s="59" t="e">
        <f>(E10/100*F10*G10+E12/100*F12*SUM(G12:G18)+E20/100*F20*SUM(G20:G21)+E23/100*F23*SUM(G23:G35)+E37/100*F37*G37+E39/100*F39*G39+E41/100*F41*G41+E44/100*F44*G44+E45/100*F45*G45+E46/100*F46*G46+E47/100*F47*G47+E48/100*F48*G48)/((G50*K7)+I60)*100</f>
        <v>#DIV/0!</v>
      </c>
      <c r="K65" s="47"/>
    </row>
    <row r="66" spans="2:11" ht="13" thickBot="1" x14ac:dyDescent="0.3"/>
    <row r="67" spans="2:11" ht="13" x14ac:dyDescent="0.25">
      <c r="B67" s="195" t="s">
        <v>104</v>
      </c>
      <c r="C67" s="196"/>
      <c r="D67" s="196"/>
      <c r="E67" s="196"/>
      <c r="F67" s="196"/>
      <c r="G67" s="197"/>
      <c r="I67" s="156" t="s">
        <v>69</v>
      </c>
      <c r="J67" s="157"/>
      <c r="K67" s="158"/>
    </row>
    <row r="68" spans="2:11" x14ac:dyDescent="0.25">
      <c r="B68" s="162"/>
      <c r="C68" s="163"/>
      <c r="D68" s="163"/>
      <c r="E68" s="163"/>
      <c r="F68" s="163"/>
      <c r="G68" s="164"/>
      <c r="I68" s="159"/>
      <c r="J68" s="160"/>
      <c r="K68" s="161"/>
    </row>
    <row r="69" spans="2:11" x14ac:dyDescent="0.25">
      <c r="B69" s="165"/>
      <c r="C69" s="166"/>
      <c r="D69" s="166"/>
      <c r="E69" s="166"/>
      <c r="F69" s="166"/>
      <c r="G69" s="167"/>
      <c r="I69" s="48"/>
      <c r="K69" s="49"/>
    </row>
    <row r="70" spans="2:11" ht="13" thickBot="1" x14ac:dyDescent="0.3">
      <c r="B70" s="165"/>
      <c r="C70" s="166"/>
      <c r="D70" s="166"/>
      <c r="E70" s="166"/>
      <c r="F70" s="166"/>
      <c r="G70" s="167"/>
      <c r="I70" s="50"/>
      <c r="J70" s="51"/>
      <c r="K70" s="52"/>
    </row>
    <row r="71" spans="2:11" ht="13" thickTop="1" x14ac:dyDescent="0.25">
      <c r="B71" s="165"/>
      <c r="C71" s="166"/>
      <c r="D71" s="166"/>
      <c r="E71" s="166"/>
      <c r="F71" s="166"/>
      <c r="G71" s="167"/>
      <c r="I71" s="171" t="s">
        <v>78</v>
      </c>
      <c r="J71" s="172"/>
      <c r="K71" s="173"/>
    </row>
    <row r="72" spans="2:11" ht="13" thickBot="1" x14ac:dyDescent="0.3">
      <c r="B72" s="168"/>
      <c r="C72" s="169"/>
      <c r="D72" s="169"/>
      <c r="E72" s="169"/>
      <c r="F72" s="169"/>
      <c r="G72" s="170"/>
      <c r="I72" s="174"/>
      <c r="J72" s="175"/>
      <c r="K72" s="176"/>
    </row>
    <row r="73" spans="2:11" x14ac:dyDescent="0.25">
      <c r="I73" s="53"/>
      <c r="J73" s="53"/>
      <c r="K73" s="53"/>
    </row>
    <row r="74" spans="2:11" ht="13" x14ac:dyDescent="0.25">
      <c r="B74" s="54"/>
      <c r="C74" s="7" t="s">
        <v>55</v>
      </c>
      <c r="D74" s="185" t="s">
        <v>56</v>
      </c>
      <c r="E74" s="185"/>
      <c r="F74" s="185"/>
    </row>
    <row r="75" spans="2:11" ht="22.5" customHeight="1" x14ac:dyDescent="0.25"/>
  </sheetData>
  <sheetProtection selectLockedCells="1"/>
  <mergeCells count="86">
    <mergeCell ref="B67:G67"/>
    <mergeCell ref="I67:K68"/>
    <mergeCell ref="B68:G72"/>
    <mergeCell ref="I71:K72"/>
    <mergeCell ref="D74:F74"/>
    <mergeCell ref="B54:G54"/>
    <mergeCell ref="B55:C55"/>
    <mergeCell ref="E56:G56"/>
    <mergeCell ref="I56:J56"/>
    <mergeCell ref="K56:K60"/>
    <mergeCell ref="E57:F57"/>
    <mergeCell ref="E58:G58"/>
    <mergeCell ref="B59:C59"/>
    <mergeCell ref="B60:F60"/>
    <mergeCell ref="I57:J57"/>
    <mergeCell ref="I60:J60"/>
    <mergeCell ref="B63:F63"/>
    <mergeCell ref="B64:F64"/>
    <mergeCell ref="B62:F62"/>
    <mergeCell ref="I58:J58"/>
    <mergeCell ref="I59:J59"/>
    <mergeCell ref="K51:K52"/>
    <mergeCell ref="I48:J48"/>
    <mergeCell ref="I49:J49"/>
    <mergeCell ref="I50:J50"/>
    <mergeCell ref="B50:F50"/>
    <mergeCell ref="D44:D49"/>
    <mergeCell ref="I47:J47"/>
    <mergeCell ref="D23:D35"/>
    <mergeCell ref="E23:E35"/>
    <mergeCell ref="B51:F51"/>
    <mergeCell ref="B52:F52"/>
    <mergeCell ref="I51:J52"/>
    <mergeCell ref="B40:G40"/>
    <mergeCell ref="B42:G42"/>
    <mergeCell ref="C43:G43"/>
    <mergeCell ref="B36:G36"/>
    <mergeCell ref="I36:J36"/>
    <mergeCell ref="I37:J37"/>
    <mergeCell ref="B38:G38"/>
    <mergeCell ref="I38:J38"/>
    <mergeCell ref="F23:F35"/>
    <mergeCell ref="I23:J23"/>
    <mergeCell ref="I24:J24"/>
    <mergeCell ref="I21:J21"/>
    <mergeCell ref="I25:J25"/>
    <mergeCell ref="I17:J17"/>
    <mergeCell ref="I26:J26"/>
    <mergeCell ref="I39:J39"/>
    <mergeCell ref="I30:J30"/>
    <mergeCell ref="I31:J31"/>
    <mergeCell ref="I32:J32"/>
    <mergeCell ref="I33:J33"/>
    <mergeCell ref="I34:J34"/>
    <mergeCell ref="I35:J35"/>
    <mergeCell ref="I18:J18"/>
    <mergeCell ref="I27:J27"/>
    <mergeCell ref="I28:J28"/>
    <mergeCell ref="I29:J29"/>
    <mergeCell ref="B22:G22"/>
    <mergeCell ref="I22:J22"/>
    <mergeCell ref="B19:G19"/>
    <mergeCell ref="I19:J19"/>
    <mergeCell ref="D12:D18"/>
    <mergeCell ref="E12:E18"/>
    <mergeCell ref="F12:F18"/>
    <mergeCell ref="I15:J15"/>
    <mergeCell ref="I16:J16"/>
    <mergeCell ref="I12:J12"/>
    <mergeCell ref="I13:J13"/>
    <mergeCell ref="I14:J14"/>
    <mergeCell ref="D20:D21"/>
    <mergeCell ref="E20:E21"/>
    <mergeCell ref="F20:F21"/>
    <mergeCell ref="I20:J20"/>
    <mergeCell ref="B1:K1"/>
    <mergeCell ref="D3:G3"/>
    <mergeCell ref="D4:G4"/>
    <mergeCell ref="D5:G5"/>
    <mergeCell ref="I5:I6"/>
    <mergeCell ref="D6:G6"/>
    <mergeCell ref="D7:G7"/>
    <mergeCell ref="B9:C9"/>
    <mergeCell ref="I9:J9"/>
    <mergeCell ref="I10:K11"/>
    <mergeCell ref="B11:G11"/>
  </mergeCells>
  <conditionalFormatting sqref="F41">
    <cfRule type="expression" dxfId="3" priority="1">
      <formula>$F$41=""</formula>
    </cfRule>
  </conditionalFormatting>
  <printOptions horizontalCentered="1"/>
  <pageMargins left="0.39370078740157483" right="0.39370078740157483" top="0.39370078740157483" bottom="0.47244094488188981" header="0.31496062992125984" footer="0.31496062992125984"/>
  <pageSetup paperSize="9" scale="63" orientation="portrait" horizontalDpi="4294967292" verticalDpi="4294967292" r:id="rId1"/>
  <headerFooter>
    <oddFooter>&amp;LITAD Ausfüllhilfe&amp;R25.07.2013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O75"/>
  <sheetViews>
    <sheetView showGridLines="0" zoomScaleNormal="100" workbookViewId="0">
      <selection activeCell="H4" sqref="H4"/>
    </sheetView>
  </sheetViews>
  <sheetFormatPr baseColWidth="10" defaultColWidth="11.453125" defaultRowHeight="12.5" x14ac:dyDescent="0.25"/>
  <cols>
    <col min="1" max="1" width="1.7265625" customWidth="1"/>
    <col min="3" max="3" width="45.1796875" customWidth="1"/>
    <col min="5" max="5" width="10.453125" customWidth="1"/>
    <col min="6" max="6" width="13.1796875" customWidth="1"/>
    <col min="7" max="7" width="13.7265625" bestFit="1" customWidth="1"/>
    <col min="8" max="8" width="3.1796875" customWidth="1"/>
    <col min="9" max="9" width="13.1796875" customWidth="1"/>
    <col min="10" max="10" width="6.453125" customWidth="1"/>
    <col min="11" max="11" width="13" customWidth="1"/>
  </cols>
  <sheetData>
    <row r="1" spans="2:11" ht="27" customHeight="1" x14ac:dyDescent="0.25">
      <c r="B1" s="97" t="s">
        <v>60</v>
      </c>
      <c r="C1" s="97"/>
      <c r="D1" s="97"/>
      <c r="E1" s="97"/>
      <c r="F1" s="97"/>
      <c r="G1" s="97"/>
      <c r="H1" s="97"/>
      <c r="I1" s="97"/>
      <c r="J1" s="97"/>
      <c r="K1" s="97"/>
    </row>
    <row r="2" spans="2:11" ht="6" customHeight="1" x14ac:dyDescent="0.25">
      <c r="B2" s="82"/>
      <c r="C2" s="82"/>
      <c r="D2" s="82"/>
      <c r="E2" s="82"/>
      <c r="F2" s="82"/>
      <c r="G2" s="82"/>
      <c r="H2" s="82"/>
      <c r="I2" s="82"/>
      <c r="J2" s="82"/>
      <c r="K2" s="82"/>
    </row>
    <row r="3" spans="2:11" ht="21" customHeight="1" x14ac:dyDescent="0.25">
      <c r="B3" s="7" t="s">
        <v>0</v>
      </c>
      <c r="C3" s="8"/>
      <c r="D3" s="98">
        <f>'1'!D3:G3</f>
        <v>0</v>
      </c>
      <c r="E3" s="98"/>
      <c r="F3" s="98"/>
      <c r="G3" s="98"/>
    </row>
    <row r="4" spans="2:11" ht="21" customHeight="1" x14ac:dyDescent="0.25">
      <c r="B4" s="7" t="s">
        <v>59</v>
      </c>
      <c r="C4" s="8"/>
      <c r="D4" s="99">
        <v>44866</v>
      </c>
      <c r="E4" s="98"/>
      <c r="F4" s="98"/>
      <c r="G4" s="98"/>
    </row>
    <row r="5" spans="2:11" ht="21" customHeight="1" x14ac:dyDescent="0.25">
      <c r="B5" s="7" t="s">
        <v>91</v>
      </c>
      <c r="C5" s="8"/>
      <c r="D5" s="100"/>
      <c r="E5" s="100"/>
      <c r="F5" s="100"/>
      <c r="G5" s="100"/>
      <c r="I5" s="101" t="s">
        <v>61</v>
      </c>
      <c r="J5" s="9" t="s">
        <v>93</v>
      </c>
      <c r="K5" s="10">
        <f>D5-(D6)</f>
        <v>0</v>
      </c>
    </row>
    <row r="6" spans="2:11" ht="21" customHeight="1" x14ac:dyDescent="0.25">
      <c r="B6" s="7" t="s">
        <v>90</v>
      </c>
      <c r="C6" s="8"/>
      <c r="D6" s="100"/>
      <c r="E6" s="100"/>
      <c r="F6" s="100"/>
      <c r="G6" s="100"/>
      <c r="I6" s="102"/>
      <c r="J6" s="9" t="s">
        <v>62</v>
      </c>
      <c r="K6" s="11" t="e">
        <f>K5/D5*100</f>
        <v>#DIV/0!</v>
      </c>
    </row>
    <row r="7" spans="2:11" ht="21" customHeight="1" x14ac:dyDescent="0.25">
      <c r="B7" s="7" t="s">
        <v>1</v>
      </c>
      <c r="C7" s="8"/>
      <c r="D7" s="103"/>
      <c r="E7" s="103"/>
      <c r="F7" s="103"/>
      <c r="G7" s="103"/>
      <c r="I7" s="9" t="s">
        <v>64</v>
      </c>
      <c r="J7" s="9" t="s">
        <v>63</v>
      </c>
      <c r="K7" s="12" t="e">
        <f>(G10*F10+SUM(G12:G18)*F12+SUM(G20:G21)*F20+SUM(G23:G35)*F23+G37*F37+G39*F39+G41*F41+G44*F44+G45*F45+G46*F46+G47*F47+G48*F48+G49*F49)/G50</f>
        <v>#DIV/0!</v>
      </c>
    </row>
    <row r="8" spans="2:11" ht="9.75" customHeight="1" thickBot="1" x14ac:dyDescent="0.3"/>
    <row r="9" spans="2:11" ht="65.5" thickBot="1" x14ac:dyDescent="0.3">
      <c r="B9" s="104" t="s">
        <v>2</v>
      </c>
      <c r="C9" s="105"/>
      <c r="D9" s="13" t="s">
        <v>3</v>
      </c>
      <c r="E9" s="13" t="s">
        <v>4</v>
      </c>
      <c r="F9" s="14" t="s">
        <v>5</v>
      </c>
      <c r="G9" s="15" t="s">
        <v>6</v>
      </c>
      <c r="I9" s="106" t="s">
        <v>81</v>
      </c>
      <c r="J9" s="107"/>
      <c r="K9" s="16" t="s">
        <v>7</v>
      </c>
    </row>
    <row r="10" spans="2:11" ht="12.75" customHeight="1" x14ac:dyDescent="0.25">
      <c r="B10" s="17">
        <v>150105</v>
      </c>
      <c r="C10" s="18" t="s">
        <v>8</v>
      </c>
      <c r="D10" s="19">
        <v>1</v>
      </c>
      <c r="E10" s="20">
        <v>32</v>
      </c>
      <c r="F10" s="19">
        <v>18.100000000000001</v>
      </c>
      <c r="G10" s="62"/>
      <c r="I10" s="111" t="s">
        <v>102</v>
      </c>
      <c r="J10" s="112"/>
      <c r="K10" s="113"/>
    </row>
    <row r="11" spans="2:11" ht="13.5" customHeight="1" x14ac:dyDescent="0.25">
      <c r="B11" s="108"/>
      <c r="C11" s="109"/>
      <c r="D11" s="109"/>
      <c r="E11" s="109"/>
      <c r="F11" s="109"/>
      <c r="G11" s="110"/>
      <c r="I11" s="114"/>
      <c r="J11" s="115"/>
      <c r="K11" s="116"/>
    </row>
    <row r="12" spans="2:11" x14ac:dyDescent="0.25">
      <c r="B12" s="21" t="s">
        <v>9</v>
      </c>
      <c r="C12" s="22" t="s">
        <v>10</v>
      </c>
      <c r="D12" s="117">
        <v>2</v>
      </c>
      <c r="E12" s="118">
        <v>48.9</v>
      </c>
      <c r="F12" s="119">
        <v>13.3</v>
      </c>
      <c r="G12" s="61"/>
      <c r="I12" s="120"/>
      <c r="J12" s="121"/>
      <c r="K12" s="65"/>
    </row>
    <row r="13" spans="2:11" ht="37.5" x14ac:dyDescent="0.25">
      <c r="B13" s="21" t="s">
        <v>11</v>
      </c>
      <c r="C13" s="22" t="s">
        <v>12</v>
      </c>
      <c r="D13" s="117"/>
      <c r="E13" s="118"/>
      <c r="F13" s="119"/>
      <c r="G13" s="61"/>
      <c r="I13" s="120"/>
      <c r="J13" s="121"/>
      <c r="K13" s="65"/>
    </row>
    <row r="14" spans="2:11" ht="25" x14ac:dyDescent="0.25">
      <c r="B14" s="21">
        <v>170903</v>
      </c>
      <c r="C14" s="23" t="s">
        <v>13</v>
      </c>
      <c r="D14" s="117"/>
      <c r="E14" s="118"/>
      <c r="F14" s="119"/>
      <c r="G14" s="61"/>
      <c r="I14" s="120"/>
      <c r="J14" s="121"/>
      <c r="K14" s="65"/>
    </row>
    <row r="15" spans="2:11" ht="37.5" x14ac:dyDescent="0.25">
      <c r="B15" s="21" t="s">
        <v>14</v>
      </c>
      <c r="C15" s="22" t="s">
        <v>58</v>
      </c>
      <c r="D15" s="117"/>
      <c r="E15" s="118"/>
      <c r="F15" s="119"/>
      <c r="G15" s="61"/>
      <c r="I15" s="120"/>
      <c r="J15" s="121"/>
      <c r="K15" s="65"/>
    </row>
    <row r="16" spans="2:11" ht="50" x14ac:dyDescent="0.25">
      <c r="B16" s="21" t="s">
        <v>15</v>
      </c>
      <c r="C16" s="22" t="s">
        <v>16</v>
      </c>
      <c r="D16" s="117"/>
      <c r="E16" s="118"/>
      <c r="F16" s="119"/>
      <c r="G16" s="61"/>
      <c r="I16" s="120"/>
      <c r="J16" s="121"/>
      <c r="K16" s="65"/>
    </row>
    <row r="17" spans="2:11" x14ac:dyDescent="0.25">
      <c r="B17" s="21">
        <v>191208</v>
      </c>
      <c r="C17" s="23" t="s">
        <v>17</v>
      </c>
      <c r="D17" s="117"/>
      <c r="E17" s="118"/>
      <c r="F17" s="119"/>
      <c r="G17" s="61"/>
      <c r="I17" s="120"/>
      <c r="J17" s="121"/>
      <c r="K17" s="65"/>
    </row>
    <row r="18" spans="2:11" ht="25" x14ac:dyDescent="0.25">
      <c r="B18" s="21">
        <v>200132</v>
      </c>
      <c r="C18" s="23" t="s">
        <v>89</v>
      </c>
      <c r="D18" s="117"/>
      <c r="E18" s="118"/>
      <c r="F18" s="119"/>
      <c r="G18" s="61"/>
      <c r="I18" s="120"/>
      <c r="J18" s="121"/>
      <c r="K18" s="65"/>
    </row>
    <row r="19" spans="2:11" ht="12" customHeight="1" x14ac:dyDescent="0.25">
      <c r="B19" s="108"/>
      <c r="C19" s="109"/>
      <c r="D19" s="109"/>
      <c r="E19" s="109"/>
      <c r="F19" s="109"/>
      <c r="G19" s="110"/>
      <c r="I19" s="120"/>
      <c r="J19" s="121"/>
      <c r="K19" s="65"/>
    </row>
    <row r="20" spans="2:11" ht="18" customHeight="1" x14ac:dyDescent="0.25">
      <c r="B20" s="24" t="s">
        <v>18</v>
      </c>
      <c r="C20" s="23" t="s">
        <v>19</v>
      </c>
      <c r="D20" s="117">
        <v>3</v>
      </c>
      <c r="E20" s="122">
        <v>50</v>
      </c>
      <c r="F20" s="122">
        <v>10</v>
      </c>
      <c r="G20" s="61"/>
      <c r="I20" s="120"/>
      <c r="J20" s="121"/>
      <c r="K20" s="65"/>
    </row>
    <row r="21" spans="2:11" ht="39.75" customHeight="1" x14ac:dyDescent="0.25">
      <c r="B21" s="24" t="s">
        <v>20</v>
      </c>
      <c r="C21" s="22" t="s">
        <v>88</v>
      </c>
      <c r="D21" s="117"/>
      <c r="E21" s="122"/>
      <c r="F21" s="122"/>
      <c r="G21" s="61"/>
      <c r="I21" s="120"/>
      <c r="J21" s="121"/>
      <c r="K21" s="65"/>
    </row>
    <row r="22" spans="2:11" ht="12.75" customHeight="1" x14ac:dyDescent="0.25">
      <c r="B22" s="108"/>
      <c r="C22" s="109"/>
      <c r="D22" s="109"/>
      <c r="E22" s="109"/>
      <c r="F22" s="109"/>
      <c r="G22" s="110"/>
      <c r="I22" s="120"/>
      <c r="J22" s="121"/>
      <c r="K22" s="65"/>
    </row>
    <row r="23" spans="2:11" x14ac:dyDescent="0.25">
      <c r="B23" s="21" t="s">
        <v>21</v>
      </c>
      <c r="C23" s="22" t="s">
        <v>22</v>
      </c>
      <c r="D23" s="117">
        <v>4</v>
      </c>
      <c r="E23" s="117">
        <v>53.5</v>
      </c>
      <c r="F23" s="117">
        <v>8.8000000000000007</v>
      </c>
      <c r="G23" s="61"/>
      <c r="I23" s="120"/>
      <c r="J23" s="121"/>
      <c r="K23" s="65"/>
    </row>
    <row r="24" spans="2:11" x14ac:dyDescent="0.25">
      <c r="B24" s="21" t="s">
        <v>23</v>
      </c>
      <c r="C24" s="22" t="s">
        <v>22</v>
      </c>
      <c r="D24" s="117"/>
      <c r="E24" s="117"/>
      <c r="F24" s="117"/>
      <c r="G24" s="61"/>
      <c r="I24" s="120"/>
      <c r="J24" s="121"/>
      <c r="K24" s="65"/>
    </row>
    <row r="25" spans="2:11" x14ac:dyDescent="0.25">
      <c r="B25" s="21" t="s">
        <v>24</v>
      </c>
      <c r="C25" s="22" t="s">
        <v>25</v>
      </c>
      <c r="D25" s="117"/>
      <c r="E25" s="117"/>
      <c r="F25" s="117"/>
      <c r="G25" s="61"/>
      <c r="I25" s="120"/>
      <c r="J25" s="121"/>
      <c r="K25" s="65"/>
    </row>
    <row r="26" spans="2:11" x14ac:dyDescent="0.25">
      <c r="B26" s="21" t="s">
        <v>26</v>
      </c>
      <c r="C26" s="22" t="s">
        <v>27</v>
      </c>
      <c r="D26" s="117"/>
      <c r="E26" s="117"/>
      <c r="F26" s="117"/>
      <c r="G26" s="61"/>
      <c r="I26" s="120"/>
      <c r="J26" s="121"/>
      <c r="K26" s="65"/>
    </row>
    <row r="27" spans="2:11" x14ac:dyDescent="0.25">
      <c r="B27" s="21" t="s">
        <v>28</v>
      </c>
      <c r="C27" s="22" t="s">
        <v>29</v>
      </c>
      <c r="D27" s="117"/>
      <c r="E27" s="117"/>
      <c r="F27" s="117"/>
      <c r="G27" s="61"/>
      <c r="I27" s="120"/>
      <c r="J27" s="121"/>
      <c r="K27" s="65"/>
    </row>
    <row r="28" spans="2:11" x14ac:dyDescent="0.25">
      <c r="B28" s="21">
        <v>200108</v>
      </c>
      <c r="C28" s="22" t="s">
        <v>30</v>
      </c>
      <c r="D28" s="117"/>
      <c r="E28" s="117"/>
      <c r="F28" s="117"/>
      <c r="G28" s="61"/>
      <c r="I28" s="120"/>
      <c r="J28" s="121"/>
      <c r="K28" s="65"/>
    </row>
    <row r="29" spans="2:11" x14ac:dyDescent="0.25">
      <c r="B29" s="21" t="s">
        <v>31</v>
      </c>
      <c r="C29" s="22" t="s">
        <v>32</v>
      </c>
      <c r="D29" s="117"/>
      <c r="E29" s="117"/>
      <c r="F29" s="117"/>
      <c r="G29" s="61"/>
      <c r="I29" s="120"/>
      <c r="J29" s="121"/>
      <c r="K29" s="65"/>
    </row>
    <row r="30" spans="2:11" x14ac:dyDescent="0.25">
      <c r="B30" s="21" t="s">
        <v>33</v>
      </c>
      <c r="C30" s="22" t="s">
        <v>34</v>
      </c>
      <c r="D30" s="117"/>
      <c r="E30" s="117"/>
      <c r="F30" s="117"/>
      <c r="G30" s="61"/>
      <c r="I30" s="120"/>
      <c r="J30" s="121"/>
      <c r="K30" s="65"/>
    </row>
    <row r="31" spans="2:11" x14ac:dyDescent="0.25">
      <c r="B31" s="21">
        <v>200301</v>
      </c>
      <c r="C31" s="22" t="s">
        <v>35</v>
      </c>
      <c r="D31" s="117"/>
      <c r="E31" s="117"/>
      <c r="F31" s="117"/>
      <c r="G31" s="61"/>
      <c r="I31" s="120"/>
      <c r="J31" s="121"/>
      <c r="K31" s="65"/>
    </row>
    <row r="32" spans="2:11" x14ac:dyDescent="0.25">
      <c r="B32" s="21">
        <v>200302</v>
      </c>
      <c r="C32" s="22" t="s">
        <v>36</v>
      </c>
      <c r="D32" s="117"/>
      <c r="E32" s="117"/>
      <c r="F32" s="117"/>
      <c r="G32" s="61"/>
      <c r="I32" s="120"/>
      <c r="J32" s="121"/>
      <c r="K32" s="65"/>
    </row>
    <row r="33" spans="2:11" x14ac:dyDescent="0.25">
      <c r="B33" s="21" t="s">
        <v>37</v>
      </c>
      <c r="C33" s="22" t="s">
        <v>38</v>
      </c>
      <c r="D33" s="117"/>
      <c r="E33" s="117"/>
      <c r="F33" s="117"/>
      <c r="G33" s="61"/>
      <c r="I33" s="120"/>
      <c r="J33" s="121"/>
      <c r="K33" s="65"/>
    </row>
    <row r="34" spans="2:11" x14ac:dyDescent="0.25">
      <c r="B34" s="21">
        <v>200306</v>
      </c>
      <c r="C34" s="25" t="s">
        <v>39</v>
      </c>
      <c r="D34" s="117"/>
      <c r="E34" s="117"/>
      <c r="F34" s="117"/>
      <c r="G34" s="61"/>
      <c r="I34" s="120"/>
      <c r="J34" s="121"/>
      <c r="K34" s="65"/>
    </row>
    <row r="35" spans="2:11" x14ac:dyDescent="0.25">
      <c r="B35" s="21" t="s">
        <v>40</v>
      </c>
      <c r="C35" s="25" t="s">
        <v>41</v>
      </c>
      <c r="D35" s="117"/>
      <c r="E35" s="117"/>
      <c r="F35" s="117"/>
      <c r="G35" s="61"/>
      <c r="I35" s="120"/>
      <c r="J35" s="121"/>
      <c r="K35" s="65"/>
    </row>
    <row r="36" spans="2:11" x14ac:dyDescent="0.25">
      <c r="B36" s="108"/>
      <c r="C36" s="109"/>
      <c r="D36" s="109"/>
      <c r="E36" s="109"/>
      <c r="F36" s="109"/>
      <c r="G36" s="110"/>
      <c r="I36" s="120"/>
      <c r="J36" s="121"/>
      <c r="K36" s="65"/>
    </row>
    <row r="37" spans="2:11" x14ac:dyDescent="0.25">
      <c r="B37" s="21" t="s">
        <v>42</v>
      </c>
      <c r="C37" s="25" t="s">
        <v>43</v>
      </c>
      <c r="D37" s="83">
        <v>5</v>
      </c>
      <c r="E37" s="83">
        <v>60.3</v>
      </c>
      <c r="F37" s="86">
        <v>16</v>
      </c>
      <c r="G37" s="61"/>
      <c r="I37" s="120"/>
      <c r="J37" s="121"/>
      <c r="K37" s="65"/>
    </row>
    <row r="38" spans="2:11" x14ac:dyDescent="0.25">
      <c r="B38" s="123"/>
      <c r="C38" s="124"/>
      <c r="D38" s="124"/>
      <c r="E38" s="124"/>
      <c r="F38" s="124"/>
      <c r="G38" s="125"/>
      <c r="I38" s="120"/>
      <c r="J38" s="121"/>
      <c r="K38" s="65"/>
    </row>
    <row r="39" spans="2:11" x14ac:dyDescent="0.25">
      <c r="B39" s="21"/>
      <c r="C39" s="22" t="s">
        <v>92</v>
      </c>
      <c r="D39" s="87">
        <v>6</v>
      </c>
      <c r="E39" s="86">
        <v>90</v>
      </c>
      <c r="F39" s="83">
        <v>15</v>
      </c>
      <c r="G39" s="61"/>
      <c r="I39" s="120"/>
      <c r="J39" s="121"/>
      <c r="K39" s="65"/>
    </row>
    <row r="40" spans="2:11" x14ac:dyDescent="0.25">
      <c r="B40" s="108"/>
      <c r="C40" s="109"/>
      <c r="D40" s="109"/>
      <c r="E40" s="109"/>
      <c r="F40" s="109"/>
      <c r="G40" s="110"/>
      <c r="I40" s="84"/>
      <c r="J40" s="85"/>
      <c r="K40" s="65"/>
    </row>
    <row r="41" spans="2:11" x14ac:dyDescent="0.25">
      <c r="B41" s="21">
        <v>190805</v>
      </c>
      <c r="C41" s="22" t="s">
        <v>105</v>
      </c>
      <c r="D41" s="83">
        <v>7</v>
      </c>
      <c r="E41" s="86">
        <v>80</v>
      </c>
      <c r="F41" s="86"/>
      <c r="G41" s="61"/>
      <c r="I41" s="84"/>
      <c r="J41" s="85"/>
      <c r="K41" s="65"/>
    </row>
    <row r="42" spans="2:11" x14ac:dyDescent="0.25">
      <c r="B42" s="108"/>
      <c r="C42" s="109"/>
      <c r="D42" s="109"/>
      <c r="E42" s="109"/>
      <c r="F42" s="109"/>
      <c r="G42" s="110"/>
      <c r="I42" s="84"/>
      <c r="J42" s="85"/>
      <c r="K42" s="65"/>
    </row>
    <row r="43" spans="2:11" ht="12.75" customHeight="1" x14ac:dyDescent="0.25">
      <c r="B43" s="21" t="s">
        <v>44</v>
      </c>
      <c r="C43" s="129" t="s">
        <v>79</v>
      </c>
      <c r="D43" s="130"/>
      <c r="E43" s="130"/>
      <c r="F43" s="130"/>
      <c r="G43" s="131"/>
      <c r="I43" s="84"/>
      <c r="J43" s="85"/>
      <c r="K43" s="65"/>
    </row>
    <row r="44" spans="2:11" ht="12.75" customHeight="1" x14ac:dyDescent="0.25">
      <c r="B44" s="55"/>
      <c r="C44" s="56"/>
      <c r="D44" s="126">
        <v>8</v>
      </c>
      <c r="E44" s="1"/>
      <c r="F44" s="1"/>
      <c r="G44" s="61"/>
      <c r="I44" s="84"/>
      <c r="J44" s="85"/>
      <c r="K44" s="65"/>
    </row>
    <row r="45" spans="2:11" x14ac:dyDescent="0.25">
      <c r="B45" s="55"/>
      <c r="C45" s="56"/>
      <c r="D45" s="127"/>
      <c r="E45" s="1"/>
      <c r="F45" s="1"/>
      <c r="G45" s="61"/>
      <c r="I45" s="84"/>
      <c r="J45" s="85"/>
      <c r="K45" s="65"/>
    </row>
    <row r="46" spans="2:11" x14ac:dyDescent="0.25">
      <c r="B46" s="55"/>
      <c r="C46" s="56"/>
      <c r="D46" s="127"/>
      <c r="E46" s="1"/>
      <c r="F46" s="1"/>
      <c r="G46" s="61"/>
      <c r="I46" s="84"/>
      <c r="J46" s="85"/>
      <c r="K46" s="65"/>
    </row>
    <row r="47" spans="2:11" x14ac:dyDescent="0.25">
      <c r="B47" s="55"/>
      <c r="C47" s="56"/>
      <c r="D47" s="127"/>
      <c r="E47" s="1"/>
      <c r="F47" s="1"/>
      <c r="G47" s="61"/>
      <c r="I47" s="120"/>
      <c r="J47" s="121"/>
      <c r="K47" s="65"/>
    </row>
    <row r="48" spans="2:11" x14ac:dyDescent="0.25">
      <c r="B48" s="55"/>
      <c r="C48" s="56"/>
      <c r="D48" s="127"/>
      <c r="E48" s="1"/>
      <c r="F48" s="1"/>
      <c r="G48" s="61"/>
      <c r="I48" s="120"/>
      <c r="J48" s="121"/>
      <c r="K48" s="65"/>
    </row>
    <row r="49" spans="2:15" ht="25" x14ac:dyDescent="0.25">
      <c r="B49" s="21" t="s">
        <v>44</v>
      </c>
      <c r="C49" s="22" t="s">
        <v>80</v>
      </c>
      <c r="D49" s="128"/>
      <c r="E49" s="83">
        <v>0</v>
      </c>
      <c r="F49" s="86">
        <v>10</v>
      </c>
      <c r="G49" s="64">
        <f>K51</f>
        <v>0</v>
      </c>
      <c r="I49" s="120"/>
      <c r="J49" s="121"/>
      <c r="K49" s="65"/>
    </row>
    <row r="50" spans="2:15" ht="14.15" customHeight="1" x14ac:dyDescent="0.25">
      <c r="B50" s="138" t="s">
        <v>45</v>
      </c>
      <c r="C50" s="139"/>
      <c r="D50" s="139"/>
      <c r="E50" s="139"/>
      <c r="F50" s="140"/>
      <c r="G50" s="60">
        <f>SUM(G10:G49)</f>
        <v>0</v>
      </c>
      <c r="I50" s="120"/>
      <c r="J50" s="121"/>
      <c r="K50" s="65"/>
    </row>
    <row r="51" spans="2:15" ht="14.15" customHeight="1" x14ac:dyDescent="0.25">
      <c r="B51" s="138" t="s">
        <v>50</v>
      </c>
      <c r="C51" s="139"/>
      <c r="D51" s="139"/>
      <c r="E51" s="139"/>
      <c r="F51" s="140"/>
      <c r="G51" s="28">
        <f>F10*G10+F12*SUM(G12:G18)+F20*SUM(G20:G21)+F23*SUM(G23:G35)+F37*G37+F39*G39+F41*G41+G44*F44+F45*G45+G46*F46+F47*G47+G48*F48+G49*F49</f>
        <v>0</v>
      </c>
      <c r="I51" s="132" t="s">
        <v>95</v>
      </c>
      <c r="J51" s="133"/>
      <c r="K51" s="136">
        <f>SUM(K12:K50)</f>
        <v>0</v>
      </c>
    </row>
    <row r="52" spans="2:15" ht="14.15" customHeight="1" thickBot="1" x14ac:dyDescent="0.3">
      <c r="B52" s="138" t="s">
        <v>106</v>
      </c>
      <c r="C52" s="139"/>
      <c r="D52" s="139"/>
      <c r="E52" s="139"/>
      <c r="F52" s="140"/>
      <c r="G52" s="29" t="e">
        <f>(E10/100*F10*G10+E12/100*F12*SUM(G12:G18)+E20/100*F20*SUM(G20:G21)+E23/100*F23*SUM(G23:G35)+E37/100*F37*G37+E39/100*F39*G39+E41/100*F41*G41+E44/100*F44*G44+E45/100*F45*G45+E46/100*F46*G46+E47/100*F47*G47+E48/100*F48*G48)/(G50*K7)*100</f>
        <v>#DIV/0!</v>
      </c>
      <c r="I52" s="134"/>
      <c r="J52" s="135"/>
      <c r="K52" s="137"/>
    </row>
    <row r="53" spans="2:15" ht="18.75" customHeight="1" thickBot="1" x14ac:dyDescent="0.3">
      <c r="I53" s="30" t="s">
        <v>46</v>
      </c>
      <c r="J53" s="30"/>
      <c r="O53" s="8"/>
    </row>
    <row r="54" spans="2:15" ht="14.15" customHeight="1" x14ac:dyDescent="0.25">
      <c r="B54" s="141" t="s">
        <v>103</v>
      </c>
      <c r="C54" s="142"/>
      <c r="D54" s="142"/>
      <c r="E54" s="142"/>
      <c r="F54" s="142"/>
      <c r="G54" s="143"/>
    </row>
    <row r="55" spans="2:15" ht="14.15" customHeight="1" thickBot="1" x14ac:dyDescent="0.3">
      <c r="B55" s="186" t="s">
        <v>73</v>
      </c>
      <c r="C55" s="188"/>
      <c r="D55" s="31" t="s">
        <v>74</v>
      </c>
      <c r="E55" s="88" t="s">
        <v>47</v>
      </c>
      <c r="F55" s="33"/>
      <c r="G55" s="34"/>
    </row>
    <row r="56" spans="2:15" ht="14.15" customHeight="1" x14ac:dyDescent="0.25">
      <c r="B56" s="35" t="s">
        <v>65</v>
      </c>
      <c r="C56" s="36"/>
      <c r="D56" s="2"/>
      <c r="E56" s="149"/>
      <c r="F56" s="154"/>
      <c r="G56" s="155"/>
      <c r="I56" s="144">
        <f>D56*0.86*E55/1000</f>
        <v>0</v>
      </c>
      <c r="J56" s="145"/>
      <c r="K56" s="146" t="s">
        <v>51</v>
      </c>
    </row>
    <row r="57" spans="2:15" ht="14.15" customHeight="1" x14ac:dyDescent="0.25">
      <c r="B57" s="35" t="s">
        <v>66</v>
      </c>
      <c r="C57" s="36"/>
      <c r="D57" s="2"/>
      <c r="E57" s="149" t="s">
        <v>68</v>
      </c>
      <c r="F57" s="150"/>
      <c r="G57" s="28">
        <f>D57/2</f>
        <v>0</v>
      </c>
      <c r="I57" s="151">
        <f>G57*0.86*E55/1000</f>
        <v>0</v>
      </c>
      <c r="J57" s="152"/>
      <c r="K57" s="147"/>
    </row>
    <row r="58" spans="2:15" ht="14.15" customHeight="1" x14ac:dyDescent="0.25">
      <c r="B58" s="37" t="s">
        <v>67</v>
      </c>
      <c r="C58" s="38"/>
      <c r="D58" s="3"/>
      <c r="E58" s="153"/>
      <c r="F58" s="154"/>
      <c r="G58" s="155"/>
      <c r="I58" s="151">
        <f>D58*0.86*E55/1000</f>
        <v>0</v>
      </c>
      <c r="J58" s="152"/>
      <c r="K58" s="147"/>
    </row>
    <row r="59" spans="2:15" ht="14.15" customHeight="1" x14ac:dyDescent="0.25">
      <c r="B59" s="186" t="s">
        <v>72</v>
      </c>
      <c r="C59" s="187"/>
      <c r="D59" s="31" t="s">
        <v>71</v>
      </c>
      <c r="E59" s="88" t="s">
        <v>48</v>
      </c>
      <c r="F59" s="39" t="s">
        <v>70</v>
      </c>
      <c r="G59" s="40"/>
      <c r="I59" s="151">
        <f>G59*E59/1000</f>
        <v>0</v>
      </c>
      <c r="J59" s="152"/>
      <c r="K59" s="147"/>
    </row>
    <row r="60" spans="2:15" ht="14.15" customHeight="1" thickBot="1" x14ac:dyDescent="0.3">
      <c r="B60" s="177" t="s">
        <v>49</v>
      </c>
      <c r="C60" s="178"/>
      <c r="D60" s="178"/>
      <c r="E60" s="178"/>
      <c r="F60" s="179"/>
      <c r="G60" s="41" t="e">
        <f>I60/(G51+I60)*100</f>
        <v>#DIV/0!</v>
      </c>
      <c r="I60" s="180">
        <f>SUM(I56:I59)</f>
        <v>0</v>
      </c>
      <c r="J60" s="181"/>
      <c r="K60" s="148"/>
    </row>
    <row r="61" spans="2:15" ht="13" thickBot="1" x14ac:dyDescent="0.3">
      <c r="B61" s="30"/>
    </row>
    <row r="62" spans="2:15" ht="14.15" customHeight="1" x14ac:dyDescent="0.25">
      <c r="B62" s="182" t="s">
        <v>52</v>
      </c>
      <c r="C62" s="183"/>
      <c r="D62" s="183"/>
      <c r="E62" s="183"/>
      <c r="F62" s="184"/>
      <c r="G62" s="42" t="e">
        <f>G52*D6/100000</f>
        <v>#DIV/0!</v>
      </c>
    </row>
    <row r="63" spans="2:15" ht="14.15" customHeight="1" x14ac:dyDescent="0.25">
      <c r="B63" s="189" t="s">
        <v>53</v>
      </c>
      <c r="C63" s="190"/>
      <c r="D63" s="190"/>
      <c r="E63" s="190"/>
      <c r="F63" s="191"/>
      <c r="G63" s="43" t="e">
        <f>G62*G60/100</f>
        <v>#DIV/0!</v>
      </c>
    </row>
    <row r="64" spans="2:15" ht="14.15" customHeight="1" thickBot="1" x14ac:dyDescent="0.3">
      <c r="B64" s="192" t="s">
        <v>54</v>
      </c>
      <c r="C64" s="193"/>
      <c r="D64" s="193"/>
      <c r="E64" s="193"/>
      <c r="F64" s="194"/>
      <c r="G64" s="44" t="e">
        <f>G62-G63</f>
        <v>#DIV/0!</v>
      </c>
    </row>
    <row r="65" spans="2:11" ht="18.5" thickBot="1" x14ac:dyDescent="0.3">
      <c r="B65" s="45" t="s">
        <v>57</v>
      </c>
      <c r="C65" s="46"/>
      <c r="D65" s="46"/>
      <c r="E65" s="46"/>
      <c r="F65" s="46"/>
      <c r="G65" s="59" t="e">
        <f>(E10/100*F10*G10+E12/100*F12*SUM(G12:G18)+E20/100*F20*SUM(G20:G21)+E23/100*F23*SUM(G23:G35)+E37/100*F37*G37+E39/100*F39*G39+E41/100*F41*G41+E44/100*F44*G44+E45/100*F45*G45+E46/100*F46*G46+E47/100*F47*G47+E48/100*F48*G48)/((G50*K7)+I60)*100</f>
        <v>#DIV/0!</v>
      </c>
      <c r="K65" s="47"/>
    </row>
    <row r="66" spans="2:11" ht="13" thickBot="1" x14ac:dyDescent="0.3"/>
    <row r="67" spans="2:11" ht="13" x14ac:dyDescent="0.25">
      <c r="B67" s="195" t="s">
        <v>104</v>
      </c>
      <c r="C67" s="196"/>
      <c r="D67" s="196"/>
      <c r="E67" s="196"/>
      <c r="F67" s="196"/>
      <c r="G67" s="197"/>
      <c r="I67" s="156" t="s">
        <v>69</v>
      </c>
      <c r="J67" s="157"/>
      <c r="K67" s="158"/>
    </row>
    <row r="68" spans="2:11" x14ac:dyDescent="0.25">
      <c r="B68" s="162"/>
      <c r="C68" s="163"/>
      <c r="D68" s="163"/>
      <c r="E68" s="163"/>
      <c r="F68" s="163"/>
      <c r="G68" s="164"/>
      <c r="I68" s="159"/>
      <c r="J68" s="160"/>
      <c r="K68" s="161"/>
    </row>
    <row r="69" spans="2:11" x14ac:dyDescent="0.25">
      <c r="B69" s="165"/>
      <c r="C69" s="166"/>
      <c r="D69" s="166"/>
      <c r="E69" s="166"/>
      <c r="F69" s="166"/>
      <c r="G69" s="167"/>
      <c r="I69" s="48"/>
      <c r="K69" s="49"/>
    </row>
    <row r="70" spans="2:11" ht="13" thickBot="1" x14ac:dyDescent="0.3">
      <c r="B70" s="165"/>
      <c r="C70" s="166"/>
      <c r="D70" s="166"/>
      <c r="E70" s="166"/>
      <c r="F70" s="166"/>
      <c r="G70" s="167"/>
      <c r="I70" s="50"/>
      <c r="J70" s="51"/>
      <c r="K70" s="52"/>
    </row>
    <row r="71" spans="2:11" ht="13" thickTop="1" x14ac:dyDescent="0.25">
      <c r="B71" s="165"/>
      <c r="C71" s="166"/>
      <c r="D71" s="166"/>
      <c r="E71" s="166"/>
      <c r="F71" s="166"/>
      <c r="G71" s="167"/>
      <c r="I71" s="171" t="s">
        <v>78</v>
      </c>
      <c r="J71" s="172"/>
      <c r="K71" s="173"/>
    </row>
    <row r="72" spans="2:11" ht="13" thickBot="1" x14ac:dyDescent="0.3">
      <c r="B72" s="168"/>
      <c r="C72" s="169"/>
      <c r="D72" s="169"/>
      <c r="E72" s="169"/>
      <c r="F72" s="169"/>
      <c r="G72" s="170"/>
      <c r="I72" s="174"/>
      <c r="J72" s="175"/>
      <c r="K72" s="176"/>
    </row>
    <row r="73" spans="2:11" x14ac:dyDescent="0.25">
      <c r="I73" s="53"/>
      <c r="J73" s="53"/>
      <c r="K73" s="53"/>
    </row>
    <row r="74" spans="2:11" ht="13" x14ac:dyDescent="0.25">
      <c r="B74" s="54"/>
      <c r="C74" s="7" t="s">
        <v>55</v>
      </c>
      <c r="D74" s="185" t="s">
        <v>56</v>
      </c>
      <c r="E74" s="185"/>
      <c r="F74" s="185"/>
    </row>
    <row r="75" spans="2:11" ht="22.5" customHeight="1" x14ac:dyDescent="0.25"/>
  </sheetData>
  <sheetProtection selectLockedCells="1"/>
  <mergeCells count="86">
    <mergeCell ref="B67:G67"/>
    <mergeCell ref="I67:K68"/>
    <mergeCell ref="B68:G72"/>
    <mergeCell ref="I71:K72"/>
    <mergeCell ref="D74:F74"/>
    <mergeCell ref="B54:G54"/>
    <mergeCell ref="B55:C55"/>
    <mergeCell ref="E56:G56"/>
    <mergeCell ref="I56:J56"/>
    <mergeCell ref="K56:K60"/>
    <mergeCell ref="E57:F57"/>
    <mergeCell ref="E58:G58"/>
    <mergeCell ref="B59:C59"/>
    <mergeCell ref="B60:F60"/>
    <mergeCell ref="I57:J57"/>
    <mergeCell ref="I60:J60"/>
    <mergeCell ref="B63:F63"/>
    <mergeCell ref="B64:F64"/>
    <mergeCell ref="B62:F62"/>
    <mergeCell ref="I58:J58"/>
    <mergeCell ref="I59:J59"/>
    <mergeCell ref="K51:K52"/>
    <mergeCell ref="I48:J48"/>
    <mergeCell ref="I49:J49"/>
    <mergeCell ref="I50:J50"/>
    <mergeCell ref="B50:F50"/>
    <mergeCell ref="D44:D49"/>
    <mergeCell ref="I47:J47"/>
    <mergeCell ref="D23:D35"/>
    <mergeCell ref="E23:E35"/>
    <mergeCell ref="B51:F51"/>
    <mergeCell ref="B52:F52"/>
    <mergeCell ref="I51:J52"/>
    <mergeCell ref="B40:G40"/>
    <mergeCell ref="B42:G42"/>
    <mergeCell ref="C43:G43"/>
    <mergeCell ref="B36:G36"/>
    <mergeCell ref="I36:J36"/>
    <mergeCell ref="I37:J37"/>
    <mergeCell ref="B38:G38"/>
    <mergeCell ref="I38:J38"/>
    <mergeCell ref="F23:F35"/>
    <mergeCell ref="I23:J23"/>
    <mergeCell ref="I24:J24"/>
    <mergeCell ref="I21:J21"/>
    <mergeCell ref="I25:J25"/>
    <mergeCell ref="I17:J17"/>
    <mergeCell ref="I26:J26"/>
    <mergeCell ref="I39:J39"/>
    <mergeCell ref="I30:J30"/>
    <mergeCell ref="I31:J31"/>
    <mergeCell ref="I32:J32"/>
    <mergeCell ref="I33:J33"/>
    <mergeCell ref="I34:J34"/>
    <mergeCell ref="I35:J35"/>
    <mergeCell ref="I18:J18"/>
    <mergeCell ref="I27:J27"/>
    <mergeCell ref="I28:J28"/>
    <mergeCell ref="I29:J29"/>
    <mergeCell ref="B22:G22"/>
    <mergeCell ref="I22:J22"/>
    <mergeCell ref="B19:G19"/>
    <mergeCell ref="I19:J19"/>
    <mergeCell ref="D12:D18"/>
    <mergeCell ref="E12:E18"/>
    <mergeCell ref="F12:F18"/>
    <mergeCell ref="I15:J15"/>
    <mergeCell ref="I16:J16"/>
    <mergeCell ref="I12:J12"/>
    <mergeCell ref="I13:J13"/>
    <mergeCell ref="I14:J14"/>
    <mergeCell ref="D20:D21"/>
    <mergeCell ref="E20:E21"/>
    <mergeCell ref="F20:F21"/>
    <mergeCell ref="I20:J20"/>
    <mergeCell ref="B1:K1"/>
    <mergeCell ref="D3:G3"/>
    <mergeCell ref="D4:G4"/>
    <mergeCell ref="D5:G5"/>
    <mergeCell ref="I5:I6"/>
    <mergeCell ref="D6:G6"/>
    <mergeCell ref="D7:G7"/>
    <mergeCell ref="B9:C9"/>
    <mergeCell ref="I9:J9"/>
    <mergeCell ref="I10:K11"/>
    <mergeCell ref="B11:G11"/>
  </mergeCells>
  <conditionalFormatting sqref="F41">
    <cfRule type="expression" dxfId="2" priority="1">
      <formula>$F$41=""</formula>
    </cfRule>
  </conditionalFormatting>
  <printOptions horizontalCentered="1"/>
  <pageMargins left="0.39370078740157483" right="0.39370078740157483" top="0.39370078740157483" bottom="0.47244094488188981" header="0.31496062992125984" footer="0.31496062992125984"/>
  <pageSetup paperSize="9" scale="63" orientation="portrait" horizontalDpi="4294967292" verticalDpi="4294967292" r:id="rId1"/>
  <headerFooter>
    <oddFooter>&amp;LITAD Ausfüllhilfe&amp;R25.07.2013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O75"/>
  <sheetViews>
    <sheetView showGridLines="0" topLeftCell="A22" zoomScaleNormal="100" workbookViewId="0">
      <selection activeCell="G13" sqref="G13"/>
    </sheetView>
  </sheetViews>
  <sheetFormatPr baseColWidth="10" defaultColWidth="11.453125" defaultRowHeight="12.5" x14ac:dyDescent="0.25"/>
  <cols>
    <col min="1" max="1" width="1.7265625" customWidth="1"/>
    <col min="3" max="3" width="45.1796875" customWidth="1"/>
    <col min="5" max="5" width="10.453125" customWidth="1"/>
    <col min="6" max="6" width="13.1796875" customWidth="1"/>
    <col min="7" max="7" width="13.7265625" bestFit="1" customWidth="1"/>
    <col min="8" max="8" width="3.1796875" customWidth="1"/>
    <col min="9" max="9" width="13.1796875" customWidth="1"/>
    <col min="10" max="10" width="6.453125" customWidth="1"/>
    <col min="11" max="11" width="13" customWidth="1"/>
  </cols>
  <sheetData>
    <row r="1" spans="2:11" ht="27" customHeight="1" x14ac:dyDescent="0.25">
      <c r="B1" s="97" t="s">
        <v>60</v>
      </c>
      <c r="C1" s="97"/>
      <c r="D1" s="97"/>
      <c r="E1" s="97"/>
      <c r="F1" s="97"/>
      <c r="G1" s="97"/>
      <c r="H1" s="97"/>
      <c r="I1" s="97"/>
      <c r="J1" s="97"/>
      <c r="K1" s="97"/>
    </row>
    <row r="2" spans="2:11" ht="6" customHeight="1" x14ac:dyDescent="0.25">
      <c r="B2" s="82"/>
      <c r="C2" s="82"/>
      <c r="D2" s="82"/>
      <c r="E2" s="82"/>
      <c r="F2" s="82"/>
      <c r="G2" s="82"/>
      <c r="H2" s="82"/>
      <c r="I2" s="82"/>
      <c r="J2" s="82"/>
      <c r="K2" s="82"/>
    </row>
    <row r="3" spans="2:11" ht="21" customHeight="1" x14ac:dyDescent="0.25">
      <c r="B3" s="7" t="s">
        <v>0</v>
      </c>
      <c r="C3" s="8"/>
      <c r="D3" s="98">
        <f>'1'!D3:G3</f>
        <v>0</v>
      </c>
      <c r="E3" s="98"/>
      <c r="F3" s="98"/>
      <c r="G3" s="98"/>
    </row>
    <row r="4" spans="2:11" ht="21" customHeight="1" x14ac:dyDescent="0.25">
      <c r="B4" s="7" t="s">
        <v>59</v>
      </c>
      <c r="C4" s="8"/>
      <c r="D4" s="99">
        <v>44896</v>
      </c>
      <c r="E4" s="98"/>
      <c r="F4" s="98"/>
      <c r="G4" s="98"/>
    </row>
    <row r="5" spans="2:11" ht="21" customHeight="1" x14ac:dyDescent="0.25">
      <c r="B5" s="7" t="s">
        <v>91</v>
      </c>
      <c r="C5" s="8"/>
      <c r="D5" s="100"/>
      <c r="E5" s="100"/>
      <c r="F5" s="100"/>
      <c r="G5" s="100"/>
      <c r="I5" s="101" t="s">
        <v>61</v>
      </c>
      <c r="J5" s="9" t="s">
        <v>93</v>
      </c>
      <c r="K5" s="10">
        <f>D5-(D6)</f>
        <v>0</v>
      </c>
    </row>
    <row r="6" spans="2:11" ht="21" customHeight="1" x14ac:dyDescent="0.25">
      <c r="B6" s="7" t="s">
        <v>90</v>
      </c>
      <c r="C6" s="8"/>
      <c r="D6" s="100"/>
      <c r="E6" s="100"/>
      <c r="F6" s="100"/>
      <c r="G6" s="100"/>
      <c r="I6" s="102"/>
      <c r="J6" s="9" t="s">
        <v>62</v>
      </c>
      <c r="K6" s="11" t="e">
        <f>K5/D5*100</f>
        <v>#DIV/0!</v>
      </c>
    </row>
    <row r="7" spans="2:11" ht="21" customHeight="1" x14ac:dyDescent="0.25">
      <c r="B7" s="7" t="s">
        <v>1</v>
      </c>
      <c r="C7" s="8"/>
      <c r="D7" s="103"/>
      <c r="E7" s="103"/>
      <c r="F7" s="103"/>
      <c r="G7" s="103"/>
      <c r="I7" s="9" t="s">
        <v>64</v>
      </c>
      <c r="J7" s="9" t="s">
        <v>63</v>
      </c>
      <c r="K7" s="12" t="e">
        <f>(G10*F10+SUM(G12:G18)*F12+SUM(G20:G21)*F20+SUM(G23:G35)*F23+G37*F37+G39*F39+G41*F41+G44*F44+G45*F45+G46*F46+G47*F47+G48*F48+G49*F49)/G50</f>
        <v>#DIV/0!</v>
      </c>
    </row>
    <row r="8" spans="2:11" ht="9.75" customHeight="1" thickBot="1" x14ac:dyDescent="0.3"/>
    <row r="9" spans="2:11" ht="65.5" thickBot="1" x14ac:dyDescent="0.3">
      <c r="B9" s="104" t="s">
        <v>2</v>
      </c>
      <c r="C9" s="105"/>
      <c r="D9" s="13" t="s">
        <v>3</v>
      </c>
      <c r="E9" s="13" t="s">
        <v>4</v>
      </c>
      <c r="F9" s="14" t="s">
        <v>5</v>
      </c>
      <c r="G9" s="15" t="s">
        <v>6</v>
      </c>
      <c r="I9" s="106" t="s">
        <v>81</v>
      </c>
      <c r="J9" s="107"/>
      <c r="K9" s="16" t="s">
        <v>7</v>
      </c>
    </row>
    <row r="10" spans="2:11" ht="12.75" customHeight="1" x14ac:dyDescent="0.25">
      <c r="B10" s="17">
        <v>150105</v>
      </c>
      <c r="C10" s="18" t="s">
        <v>8</v>
      </c>
      <c r="D10" s="19">
        <v>1</v>
      </c>
      <c r="E10" s="20">
        <v>32</v>
      </c>
      <c r="F10" s="19">
        <v>18.100000000000001</v>
      </c>
      <c r="G10" s="62"/>
      <c r="I10" s="111" t="s">
        <v>102</v>
      </c>
      <c r="J10" s="112"/>
      <c r="K10" s="113"/>
    </row>
    <row r="11" spans="2:11" ht="13.5" customHeight="1" x14ac:dyDescent="0.25">
      <c r="B11" s="108"/>
      <c r="C11" s="109"/>
      <c r="D11" s="109"/>
      <c r="E11" s="109"/>
      <c r="F11" s="109"/>
      <c r="G11" s="110"/>
      <c r="I11" s="114"/>
      <c r="J11" s="115"/>
      <c r="K11" s="116"/>
    </row>
    <row r="12" spans="2:11" x14ac:dyDescent="0.25">
      <c r="B12" s="21" t="s">
        <v>9</v>
      </c>
      <c r="C12" s="22" t="s">
        <v>10</v>
      </c>
      <c r="D12" s="117">
        <v>2</v>
      </c>
      <c r="E12" s="118">
        <v>48.9</v>
      </c>
      <c r="F12" s="119">
        <v>13.3</v>
      </c>
      <c r="G12" s="61"/>
      <c r="I12" s="120"/>
      <c r="J12" s="121"/>
      <c r="K12" s="65"/>
    </row>
    <row r="13" spans="2:11" ht="37.5" x14ac:dyDescent="0.25">
      <c r="B13" s="21" t="s">
        <v>11</v>
      </c>
      <c r="C13" s="22" t="s">
        <v>12</v>
      </c>
      <c r="D13" s="117"/>
      <c r="E13" s="118"/>
      <c r="F13" s="119"/>
      <c r="G13" s="61"/>
      <c r="I13" s="120"/>
      <c r="J13" s="121"/>
      <c r="K13" s="65"/>
    </row>
    <row r="14" spans="2:11" ht="25" x14ac:dyDescent="0.25">
      <c r="B14" s="21">
        <v>170903</v>
      </c>
      <c r="C14" s="23" t="s">
        <v>13</v>
      </c>
      <c r="D14" s="117"/>
      <c r="E14" s="118"/>
      <c r="F14" s="119"/>
      <c r="G14" s="61"/>
      <c r="I14" s="120"/>
      <c r="J14" s="121"/>
      <c r="K14" s="65"/>
    </row>
    <row r="15" spans="2:11" ht="37.5" x14ac:dyDescent="0.25">
      <c r="B15" s="21" t="s">
        <v>14</v>
      </c>
      <c r="C15" s="22" t="s">
        <v>58</v>
      </c>
      <c r="D15" s="117"/>
      <c r="E15" s="118"/>
      <c r="F15" s="119"/>
      <c r="G15" s="61"/>
      <c r="I15" s="120"/>
      <c r="J15" s="121"/>
      <c r="K15" s="65"/>
    </row>
    <row r="16" spans="2:11" ht="50" x14ac:dyDescent="0.25">
      <c r="B16" s="21" t="s">
        <v>15</v>
      </c>
      <c r="C16" s="22" t="s">
        <v>16</v>
      </c>
      <c r="D16" s="117"/>
      <c r="E16" s="118"/>
      <c r="F16" s="119"/>
      <c r="G16" s="61"/>
      <c r="I16" s="120"/>
      <c r="J16" s="121"/>
      <c r="K16" s="65"/>
    </row>
    <row r="17" spans="2:11" x14ac:dyDescent="0.25">
      <c r="B17" s="21">
        <v>191208</v>
      </c>
      <c r="C17" s="23" t="s">
        <v>17</v>
      </c>
      <c r="D17" s="117"/>
      <c r="E17" s="118"/>
      <c r="F17" s="119"/>
      <c r="G17" s="61"/>
      <c r="I17" s="120"/>
      <c r="J17" s="121"/>
      <c r="K17" s="65"/>
    </row>
    <row r="18" spans="2:11" ht="25" x14ac:dyDescent="0.25">
      <c r="B18" s="21">
        <v>200132</v>
      </c>
      <c r="C18" s="23" t="s">
        <v>89</v>
      </c>
      <c r="D18" s="117"/>
      <c r="E18" s="118"/>
      <c r="F18" s="119"/>
      <c r="G18" s="61"/>
      <c r="I18" s="120"/>
      <c r="J18" s="121"/>
      <c r="K18" s="65"/>
    </row>
    <row r="19" spans="2:11" ht="12" customHeight="1" x14ac:dyDescent="0.25">
      <c r="B19" s="108"/>
      <c r="C19" s="109"/>
      <c r="D19" s="109"/>
      <c r="E19" s="109"/>
      <c r="F19" s="109"/>
      <c r="G19" s="110"/>
      <c r="I19" s="120"/>
      <c r="J19" s="121"/>
      <c r="K19" s="65"/>
    </row>
    <row r="20" spans="2:11" ht="18" customHeight="1" x14ac:dyDescent="0.25">
      <c r="B20" s="24" t="s">
        <v>18</v>
      </c>
      <c r="C20" s="23" t="s">
        <v>19</v>
      </c>
      <c r="D20" s="117">
        <v>3</v>
      </c>
      <c r="E20" s="122">
        <v>50</v>
      </c>
      <c r="F20" s="122">
        <v>10</v>
      </c>
      <c r="G20" s="61"/>
      <c r="I20" s="120"/>
      <c r="J20" s="121"/>
      <c r="K20" s="65"/>
    </row>
    <row r="21" spans="2:11" ht="39.75" customHeight="1" x14ac:dyDescent="0.25">
      <c r="B21" s="24" t="s">
        <v>20</v>
      </c>
      <c r="C21" s="22" t="s">
        <v>88</v>
      </c>
      <c r="D21" s="117"/>
      <c r="E21" s="122"/>
      <c r="F21" s="122"/>
      <c r="G21" s="61"/>
      <c r="I21" s="120"/>
      <c r="J21" s="121"/>
      <c r="K21" s="65"/>
    </row>
    <row r="22" spans="2:11" ht="12.75" customHeight="1" x14ac:dyDescent="0.25">
      <c r="B22" s="108"/>
      <c r="C22" s="109"/>
      <c r="D22" s="109"/>
      <c r="E22" s="109"/>
      <c r="F22" s="109"/>
      <c r="G22" s="110"/>
      <c r="I22" s="120"/>
      <c r="J22" s="121"/>
      <c r="K22" s="65"/>
    </row>
    <row r="23" spans="2:11" x14ac:dyDescent="0.25">
      <c r="B23" s="21" t="s">
        <v>21</v>
      </c>
      <c r="C23" s="22" t="s">
        <v>22</v>
      </c>
      <c r="D23" s="117">
        <v>4</v>
      </c>
      <c r="E23" s="117">
        <v>53.5</v>
      </c>
      <c r="F23" s="117">
        <v>8.8000000000000007</v>
      </c>
      <c r="G23" s="61"/>
      <c r="I23" s="120"/>
      <c r="J23" s="121"/>
      <c r="K23" s="65"/>
    </row>
    <row r="24" spans="2:11" x14ac:dyDescent="0.25">
      <c r="B24" s="21" t="s">
        <v>23</v>
      </c>
      <c r="C24" s="22" t="s">
        <v>22</v>
      </c>
      <c r="D24" s="117"/>
      <c r="E24" s="117"/>
      <c r="F24" s="117"/>
      <c r="G24" s="61"/>
      <c r="I24" s="120"/>
      <c r="J24" s="121"/>
      <c r="K24" s="65"/>
    </row>
    <row r="25" spans="2:11" x14ac:dyDescent="0.25">
      <c r="B25" s="21" t="s">
        <v>24</v>
      </c>
      <c r="C25" s="22" t="s">
        <v>25</v>
      </c>
      <c r="D25" s="117"/>
      <c r="E25" s="117"/>
      <c r="F25" s="117"/>
      <c r="G25" s="61"/>
      <c r="I25" s="120"/>
      <c r="J25" s="121"/>
      <c r="K25" s="65"/>
    </row>
    <row r="26" spans="2:11" x14ac:dyDescent="0.25">
      <c r="B26" s="21" t="s">
        <v>26</v>
      </c>
      <c r="C26" s="22" t="s">
        <v>27</v>
      </c>
      <c r="D26" s="117"/>
      <c r="E26" s="117"/>
      <c r="F26" s="117"/>
      <c r="G26" s="61"/>
      <c r="I26" s="120"/>
      <c r="J26" s="121"/>
      <c r="K26" s="65"/>
    </row>
    <row r="27" spans="2:11" x14ac:dyDescent="0.25">
      <c r="B27" s="21" t="s">
        <v>28</v>
      </c>
      <c r="C27" s="22" t="s">
        <v>29</v>
      </c>
      <c r="D27" s="117"/>
      <c r="E27" s="117"/>
      <c r="F27" s="117"/>
      <c r="G27" s="61"/>
      <c r="I27" s="120"/>
      <c r="J27" s="121"/>
      <c r="K27" s="65"/>
    </row>
    <row r="28" spans="2:11" x14ac:dyDescent="0.25">
      <c r="B28" s="21">
        <v>200108</v>
      </c>
      <c r="C28" s="22" t="s">
        <v>30</v>
      </c>
      <c r="D28" s="117"/>
      <c r="E28" s="117"/>
      <c r="F28" s="117"/>
      <c r="G28" s="61"/>
      <c r="I28" s="120"/>
      <c r="J28" s="121"/>
      <c r="K28" s="65"/>
    </row>
    <row r="29" spans="2:11" x14ac:dyDescent="0.25">
      <c r="B29" s="21" t="s">
        <v>31</v>
      </c>
      <c r="C29" s="22" t="s">
        <v>32</v>
      </c>
      <c r="D29" s="117"/>
      <c r="E29" s="117"/>
      <c r="F29" s="117"/>
      <c r="G29" s="61"/>
      <c r="I29" s="120"/>
      <c r="J29" s="121"/>
      <c r="K29" s="65"/>
    </row>
    <row r="30" spans="2:11" x14ac:dyDescent="0.25">
      <c r="B30" s="21" t="s">
        <v>33</v>
      </c>
      <c r="C30" s="22" t="s">
        <v>34</v>
      </c>
      <c r="D30" s="117"/>
      <c r="E30" s="117"/>
      <c r="F30" s="117"/>
      <c r="G30" s="61"/>
      <c r="I30" s="120"/>
      <c r="J30" s="121"/>
      <c r="K30" s="65"/>
    </row>
    <row r="31" spans="2:11" x14ac:dyDescent="0.25">
      <c r="B31" s="21">
        <v>200301</v>
      </c>
      <c r="C31" s="22" t="s">
        <v>35</v>
      </c>
      <c r="D31" s="117"/>
      <c r="E31" s="117"/>
      <c r="F31" s="117"/>
      <c r="G31" s="61"/>
      <c r="I31" s="120"/>
      <c r="J31" s="121"/>
      <c r="K31" s="65"/>
    </row>
    <row r="32" spans="2:11" x14ac:dyDescent="0.25">
      <c r="B32" s="21">
        <v>200302</v>
      </c>
      <c r="C32" s="22" t="s">
        <v>36</v>
      </c>
      <c r="D32" s="117"/>
      <c r="E32" s="117"/>
      <c r="F32" s="117"/>
      <c r="G32" s="61"/>
      <c r="I32" s="120"/>
      <c r="J32" s="121"/>
      <c r="K32" s="65"/>
    </row>
    <row r="33" spans="2:11" x14ac:dyDescent="0.25">
      <c r="B33" s="21" t="s">
        <v>37</v>
      </c>
      <c r="C33" s="22" t="s">
        <v>38</v>
      </c>
      <c r="D33" s="117"/>
      <c r="E33" s="117"/>
      <c r="F33" s="117"/>
      <c r="G33" s="61"/>
      <c r="I33" s="120"/>
      <c r="J33" s="121"/>
      <c r="K33" s="65"/>
    </row>
    <row r="34" spans="2:11" x14ac:dyDescent="0.25">
      <c r="B34" s="21">
        <v>200306</v>
      </c>
      <c r="C34" s="25" t="s">
        <v>39</v>
      </c>
      <c r="D34" s="117"/>
      <c r="E34" s="117"/>
      <c r="F34" s="117"/>
      <c r="G34" s="61"/>
      <c r="I34" s="120"/>
      <c r="J34" s="121"/>
      <c r="K34" s="65"/>
    </row>
    <row r="35" spans="2:11" x14ac:dyDescent="0.25">
      <c r="B35" s="21" t="s">
        <v>40</v>
      </c>
      <c r="C35" s="25" t="s">
        <v>41</v>
      </c>
      <c r="D35" s="117"/>
      <c r="E35" s="117"/>
      <c r="F35" s="117"/>
      <c r="G35" s="61"/>
      <c r="I35" s="120"/>
      <c r="J35" s="121"/>
      <c r="K35" s="65"/>
    </row>
    <row r="36" spans="2:11" x14ac:dyDescent="0.25">
      <c r="B36" s="108"/>
      <c r="C36" s="109"/>
      <c r="D36" s="109"/>
      <c r="E36" s="109"/>
      <c r="F36" s="109"/>
      <c r="G36" s="110"/>
      <c r="I36" s="120"/>
      <c r="J36" s="121"/>
      <c r="K36" s="65"/>
    </row>
    <row r="37" spans="2:11" x14ac:dyDescent="0.25">
      <c r="B37" s="21" t="s">
        <v>42</v>
      </c>
      <c r="C37" s="25" t="s">
        <v>43</v>
      </c>
      <c r="D37" s="83">
        <v>5</v>
      </c>
      <c r="E37" s="83">
        <v>60.3</v>
      </c>
      <c r="F37" s="86">
        <v>16</v>
      </c>
      <c r="G37" s="61"/>
      <c r="I37" s="120"/>
      <c r="J37" s="121"/>
      <c r="K37" s="65"/>
    </row>
    <row r="38" spans="2:11" x14ac:dyDescent="0.25">
      <c r="B38" s="123"/>
      <c r="C38" s="124"/>
      <c r="D38" s="124"/>
      <c r="E38" s="124"/>
      <c r="F38" s="124"/>
      <c r="G38" s="125"/>
      <c r="I38" s="120"/>
      <c r="J38" s="121"/>
      <c r="K38" s="65"/>
    </row>
    <row r="39" spans="2:11" x14ac:dyDescent="0.25">
      <c r="B39" s="21"/>
      <c r="C39" s="22" t="s">
        <v>92</v>
      </c>
      <c r="D39" s="87">
        <v>6</v>
      </c>
      <c r="E39" s="86">
        <v>90</v>
      </c>
      <c r="F39" s="83">
        <v>15</v>
      </c>
      <c r="G39" s="61"/>
      <c r="I39" s="120"/>
      <c r="J39" s="121"/>
      <c r="K39" s="65"/>
    </row>
    <row r="40" spans="2:11" x14ac:dyDescent="0.25">
      <c r="B40" s="108"/>
      <c r="C40" s="109"/>
      <c r="D40" s="109"/>
      <c r="E40" s="109"/>
      <c r="F40" s="109"/>
      <c r="G40" s="110"/>
      <c r="I40" s="84"/>
      <c r="J40" s="85"/>
      <c r="K40" s="65"/>
    </row>
    <row r="41" spans="2:11" x14ac:dyDescent="0.25">
      <c r="B41" s="21">
        <v>190805</v>
      </c>
      <c r="C41" s="22" t="s">
        <v>105</v>
      </c>
      <c r="D41" s="83">
        <v>7</v>
      </c>
      <c r="E41" s="86">
        <v>80</v>
      </c>
      <c r="F41" s="86"/>
      <c r="G41" s="61"/>
      <c r="I41" s="84"/>
      <c r="J41" s="85"/>
      <c r="K41" s="65"/>
    </row>
    <row r="42" spans="2:11" x14ac:dyDescent="0.25">
      <c r="B42" s="108"/>
      <c r="C42" s="109"/>
      <c r="D42" s="109"/>
      <c r="E42" s="109"/>
      <c r="F42" s="109"/>
      <c r="G42" s="110"/>
      <c r="I42" s="84"/>
      <c r="J42" s="85"/>
      <c r="K42" s="65"/>
    </row>
    <row r="43" spans="2:11" ht="12.75" customHeight="1" x14ac:dyDescent="0.25">
      <c r="B43" s="21" t="s">
        <v>44</v>
      </c>
      <c r="C43" s="129" t="s">
        <v>79</v>
      </c>
      <c r="D43" s="130"/>
      <c r="E43" s="130"/>
      <c r="F43" s="130"/>
      <c r="G43" s="131"/>
      <c r="I43" s="84"/>
      <c r="J43" s="85"/>
      <c r="K43" s="65"/>
    </row>
    <row r="44" spans="2:11" ht="12.75" customHeight="1" x14ac:dyDescent="0.25">
      <c r="B44" s="55"/>
      <c r="C44" s="56"/>
      <c r="D44" s="126">
        <v>8</v>
      </c>
      <c r="E44" s="1"/>
      <c r="F44" s="1"/>
      <c r="G44" s="61"/>
      <c r="I44" s="84"/>
      <c r="J44" s="85"/>
      <c r="K44" s="65"/>
    </row>
    <row r="45" spans="2:11" x14ac:dyDescent="0.25">
      <c r="B45" s="55"/>
      <c r="C45" s="56"/>
      <c r="D45" s="127"/>
      <c r="E45" s="1"/>
      <c r="F45" s="1"/>
      <c r="G45" s="61"/>
      <c r="I45" s="84"/>
      <c r="J45" s="85"/>
      <c r="K45" s="65"/>
    </row>
    <row r="46" spans="2:11" x14ac:dyDescent="0.25">
      <c r="B46" s="55"/>
      <c r="C46" s="56"/>
      <c r="D46" s="127"/>
      <c r="E46" s="1"/>
      <c r="F46" s="1"/>
      <c r="G46" s="61"/>
      <c r="I46" s="84"/>
      <c r="J46" s="85"/>
      <c r="K46" s="65"/>
    </row>
    <row r="47" spans="2:11" x14ac:dyDescent="0.25">
      <c r="B47" s="55"/>
      <c r="C47" s="56"/>
      <c r="D47" s="127"/>
      <c r="E47" s="1"/>
      <c r="F47" s="1"/>
      <c r="G47" s="61"/>
      <c r="I47" s="120"/>
      <c r="J47" s="121"/>
      <c r="K47" s="65"/>
    </row>
    <row r="48" spans="2:11" x14ac:dyDescent="0.25">
      <c r="B48" s="55"/>
      <c r="C48" s="56"/>
      <c r="D48" s="127"/>
      <c r="E48" s="1"/>
      <c r="F48" s="1"/>
      <c r="G48" s="61"/>
      <c r="I48" s="120"/>
      <c r="J48" s="121"/>
      <c r="K48" s="65"/>
    </row>
    <row r="49" spans="2:15" ht="25" x14ac:dyDescent="0.25">
      <c r="B49" s="21" t="s">
        <v>44</v>
      </c>
      <c r="C49" s="22" t="s">
        <v>80</v>
      </c>
      <c r="D49" s="128"/>
      <c r="E49" s="83">
        <v>0</v>
      </c>
      <c r="F49" s="86">
        <v>10</v>
      </c>
      <c r="G49" s="64">
        <f>K51</f>
        <v>0</v>
      </c>
      <c r="I49" s="120"/>
      <c r="J49" s="121"/>
      <c r="K49" s="65"/>
    </row>
    <row r="50" spans="2:15" ht="14.15" customHeight="1" x14ac:dyDescent="0.25">
      <c r="B50" s="138" t="s">
        <v>45</v>
      </c>
      <c r="C50" s="139"/>
      <c r="D50" s="139"/>
      <c r="E50" s="139"/>
      <c r="F50" s="140"/>
      <c r="G50" s="60">
        <f>SUM(G10:G49)</f>
        <v>0</v>
      </c>
      <c r="I50" s="120"/>
      <c r="J50" s="121"/>
      <c r="K50" s="65"/>
    </row>
    <row r="51" spans="2:15" ht="14.15" customHeight="1" x14ac:dyDescent="0.25">
      <c r="B51" s="138" t="s">
        <v>50</v>
      </c>
      <c r="C51" s="139"/>
      <c r="D51" s="139"/>
      <c r="E51" s="139"/>
      <c r="F51" s="140"/>
      <c r="G51" s="28">
        <f>F10*G10+F12*SUM(G12:G18)+F20*SUM(G20:G21)+F23*SUM(G23:G35)+F37*G37+F39*G39+F41*G41+G44*F44+F45*G45+G46*F46+F47*G47+G48*F48+G49*F49</f>
        <v>0</v>
      </c>
      <c r="I51" s="132" t="s">
        <v>95</v>
      </c>
      <c r="J51" s="133"/>
      <c r="K51" s="136">
        <f>SUM(K12:K50)</f>
        <v>0</v>
      </c>
    </row>
    <row r="52" spans="2:15" ht="14.15" customHeight="1" thickBot="1" x14ac:dyDescent="0.3">
      <c r="B52" s="138" t="s">
        <v>106</v>
      </c>
      <c r="C52" s="139"/>
      <c r="D52" s="139"/>
      <c r="E52" s="139"/>
      <c r="F52" s="140"/>
      <c r="G52" s="29" t="e">
        <f>(E10/100*F10*G10+E12/100*F12*SUM(G12:G18)+E20/100*F20*SUM(G20:G21)+E23/100*F23*SUM(G23:G35)+E37/100*F37*G37+E39/100*F39*G39+E41/100*F41*G41+E44/100*F44*G44+E45/100*F45*G45+E46/100*F46*G46+E47/100*F47*G47+E48/100*F48*G48)/(G50*K7)*100</f>
        <v>#DIV/0!</v>
      </c>
      <c r="I52" s="134"/>
      <c r="J52" s="135"/>
      <c r="K52" s="137"/>
    </row>
    <row r="53" spans="2:15" ht="13" thickBot="1" x14ac:dyDescent="0.3">
      <c r="I53" s="30" t="s">
        <v>46</v>
      </c>
      <c r="J53" s="30"/>
      <c r="O53" s="8"/>
    </row>
    <row r="54" spans="2:15" ht="14.15" customHeight="1" x14ac:dyDescent="0.25">
      <c r="B54" s="141" t="s">
        <v>103</v>
      </c>
      <c r="C54" s="142"/>
      <c r="D54" s="142"/>
      <c r="E54" s="142"/>
      <c r="F54" s="142"/>
      <c r="G54" s="143"/>
    </row>
    <row r="55" spans="2:15" ht="14.15" customHeight="1" thickBot="1" x14ac:dyDescent="0.3">
      <c r="B55" s="186" t="s">
        <v>73</v>
      </c>
      <c r="C55" s="188"/>
      <c r="D55" s="31" t="s">
        <v>74</v>
      </c>
      <c r="E55" s="88" t="s">
        <v>47</v>
      </c>
      <c r="F55" s="33"/>
      <c r="G55" s="34"/>
    </row>
    <row r="56" spans="2:15" ht="14.15" customHeight="1" x14ac:dyDescent="0.25">
      <c r="B56" s="35" t="s">
        <v>65</v>
      </c>
      <c r="C56" s="36"/>
      <c r="D56" s="2"/>
      <c r="E56" s="149"/>
      <c r="F56" s="154"/>
      <c r="G56" s="155"/>
      <c r="I56" s="144">
        <f>D56*0.86*E55/1000</f>
        <v>0</v>
      </c>
      <c r="J56" s="145"/>
      <c r="K56" s="146" t="s">
        <v>51</v>
      </c>
    </row>
    <row r="57" spans="2:15" ht="14.15" customHeight="1" x14ac:dyDescent="0.25">
      <c r="B57" s="35" t="s">
        <v>66</v>
      </c>
      <c r="C57" s="36"/>
      <c r="D57" s="2"/>
      <c r="E57" s="149" t="s">
        <v>68</v>
      </c>
      <c r="F57" s="150"/>
      <c r="G57" s="28">
        <f>D57/2</f>
        <v>0</v>
      </c>
      <c r="I57" s="151">
        <f>G57*0.86*E55/1000</f>
        <v>0</v>
      </c>
      <c r="J57" s="152"/>
      <c r="K57" s="147"/>
    </row>
    <row r="58" spans="2:15" ht="14.15" customHeight="1" x14ac:dyDescent="0.25">
      <c r="B58" s="37" t="s">
        <v>67</v>
      </c>
      <c r="C58" s="38"/>
      <c r="D58" s="3"/>
      <c r="E58" s="153"/>
      <c r="F58" s="154"/>
      <c r="G58" s="155"/>
      <c r="I58" s="151">
        <f>D58*0.86*E55/1000</f>
        <v>0</v>
      </c>
      <c r="J58" s="152"/>
      <c r="K58" s="147"/>
    </row>
    <row r="59" spans="2:15" ht="14.15" customHeight="1" x14ac:dyDescent="0.25">
      <c r="B59" s="186" t="s">
        <v>72</v>
      </c>
      <c r="C59" s="187"/>
      <c r="D59" s="31" t="s">
        <v>71</v>
      </c>
      <c r="E59" s="88" t="s">
        <v>48</v>
      </c>
      <c r="F59" s="39" t="s">
        <v>70</v>
      </c>
      <c r="G59" s="40"/>
      <c r="I59" s="151">
        <f>G59*E59/1000</f>
        <v>0</v>
      </c>
      <c r="J59" s="152"/>
      <c r="K59" s="147"/>
    </row>
    <row r="60" spans="2:15" ht="14.15" customHeight="1" thickBot="1" x14ac:dyDescent="0.3">
      <c r="B60" s="177" t="s">
        <v>49</v>
      </c>
      <c r="C60" s="178"/>
      <c r="D60" s="178"/>
      <c r="E60" s="178"/>
      <c r="F60" s="179"/>
      <c r="G60" s="41" t="e">
        <f>I60/(G51+I60)*100</f>
        <v>#DIV/0!</v>
      </c>
      <c r="I60" s="180">
        <f>SUM(I56:I59)</f>
        <v>0</v>
      </c>
      <c r="J60" s="181"/>
      <c r="K60" s="148"/>
    </row>
    <row r="61" spans="2:15" ht="13" thickBot="1" x14ac:dyDescent="0.3">
      <c r="B61" s="30"/>
    </row>
    <row r="62" spans="2:15" ht="14.15" customHeight="1" x14ac:dyDescent="0.25">
      <c r="B62" s="182" t="s">
        <v>52</v>
      </c>
      <c r="C62" s="183"/>
      <c r="D62" s="183"/>
      <c r="E62" s="183"/>
      <c r="F62" s="184"/>
      <c r="G62" s="42" t="e">
        <f>G52*D6/100000</f>
        <v>#DIV/0!</v>
      </c>
    </row>
    <row r="63" spans="2:15" ht="14.15" customHeight="1" x14ac:dyDescent="0.25">
      <c r="B63" s="189" t="s">
        <v>53</v>
      </c>
      <c r="C63" s="190"/>
      <c r="D63" s="190"/>
      <c r="E63" s="190"/>
      <c r="F63" s="191"/>
      <c r="G63" s="43" t="e">
        <f>G62*G60/100</f>
        <v>#DIV/0!</v>
      </c>
    </row>
    <row r="64" spans="2:15" ht="14.15" customHeight="1" thickBot="1" x14ac:dyDescent="0.3">
      <c r="B64" s="192" t="s">
        <v>54</v>
      </c>
      <c r="C64" s="193"/>
      <c r="D64" s="193"/>
      <c r="E64" s="193"/>
      <c r="F64" s="194"/>
      <c r="G64" s="44" t="e">
        <f>G62-G63</f>
        <v>#DIV/0!</v>
      </c>
    </row>
    <row r="65" spans="2:11" ht="18.5" thickBot="1" x14ac:dyDescent="0.3">
      <c r="B65" s="45" t="s">
        <v>57</v>
      </c>
      <c r="C65" s="46"/>
      <c r="D65" s="46"/>
      <c r="E65" s="46"/>
      <c r="F65" s="46"/>
      <c r="G65" s="59" t="e">
        <f>(E10/100*F10*G10+E12/100*F12*SUM(G12:G18)+E20/100*F20*SUM(G20:G21)+E23/100*F23*SUM(G23:G35)+E37/100*F37*G37+E39/100*F39*G39+E41/100*F41*G41+E44/100*F44*G44+E45/100*F45*G45+E46/100*F46*G46+E47/100*F47*G47+E48/100*F48*G48)/((G50*K7)+I60)*100</f>
        <v>#DIV/0!</v>
      </c>
      <c r="K65" s="47"/>
    </row>
    <row r="66" spans="2:11" ht="13" thickBot="1" x14ac:dyDescent="0.3"/>
    <row r="67" spans="2:11" ht="13" x14ac:dyDescent="0.25">
      <c r="B67" s="195" t="s">
        <v>104</v>
      </c>
      <c r="C67" s="196"/>
      <c r="D67" s="196"/>
      <c r="E67" s="196"/>
      <c r="F67" s="196"/>
      <c r="G67" s="197"/>
      <c r="I67" s="156" t="s">
        <v>69</v>
      </c>
      <c r="J67" s="157"/>
      <c r="K67" s="158"/>
    </row>
    <row r="68" spans="2:11" x14ac:dyDescent="0.25">
      <c r="B68" s="162"/>
      <c r="C68" s="163"/>
      <c r="D68" s="163"/>
      <c r="E68" s="163"/>
      <c r="F68" s="163"/>
      <c r="G68" s="164"/>
      <c r="I68" s="159"/>
      <c r="J68" s="160"/>
      <c r="K68" s="161"/>
    </row>
    <row r="69" spans="2:11" x14ac:dyDescent="0.25">
      <c r="B69" s="165"/>
      <c r="C69" s="166"/>
      <c r="D69" s="166"/>
      <c r="E69" s="166"/>
      <c r="F69" s="166"/>
      <c r="G69" s="167"/>
      <c r="I69" s="48"/>
      <c r="K69" s="49"/>
    </row>
    <row r="70" spans="2:11" ht="13" thickBot="1" x14ac:dyDescent="0.3">
      <c r="B70" s="165"/>
      <c r="C70" s="166"/>
      <c r="D70" s="166"/>
      <c r="E70" s="166"/>
      <c r="F70" s="166"/>
      <c r="G70" s="167"/>
      <c r="I70" s="50"/>
      <c r="J70" s="51"/>
      <c r="K70" s="52"/>
    </row>
    <row r="71" spans="2:11" ht="13" thickTop="1" x14ac:dyDescent="0.25">
      <c r="B71" s="165"/>
      <c r="C71" s="166"/>
      <c r="D71" s="166"/>
      <c r="E71" s="166"/>
      <c r="F71" s="166"/>
      <c r="G71" s="167"/>
      <c r="I71" s="171" t="s">
        <v>78</v>
      </c>
      <c r="J71" s="172"/>
      <c r="K71" s="173"/>
    </row>
    <row r="72" spans="2:11" ht="13" thickBot="1" x14ac:dyDescent="0.3">
      <c r="B72" s="168"/>
      <c r="C72" s="169"/>
      <c r="D72" s="169"/>
      <c r="E72" s="169"/>
      <c r="F72" s="169"/>
      <c r="G72" s="170"/>
      <c r="I72" s="174"/>
      <c r="J72" s="175"/>
      <c r="K72" s="176"/>
    </row>
    <row r="73" spans="2:11" x14ac:dyDescent="0.25">
      <c r="I73" s="53"/>
      <c r="J73" s="53"/>
      <c r="K73" s="53"/>
    </row>
    <row r="74" spans="2:11" ht="13" x14ac:dyDescent="0.25">
      <c r="B74" s="54"/>
      <c r="C74" s="7" t="s">
        <v>55</v>
      </c>
      <c r="D74" s="185" t="s">
        <v>56</v>
      </c>
      <c r="E74" s="185"/>
      <c r="F74" s="185"/>
    </row>
    <row r="75" spans="2:11" ht="22.5" customHeight="1" x14ac:dyDescent="0.25"/>
  </sheetData>
  <sheetProtection selectLockedCells="1"/>
  <mergeCells count="86">
    <mergeCell ref="B67:G67"/>
    <mergeCell ref="I67:K68"/>
    <mergeCell ref="B68:G72"/>
    <mergeCell ref="I71:K72"/>
    <mergeCell ref="D74:F74"/>
    <mergeCell ref="B54:G54"/>
    <mergeCell ref="B55:C55"/>
    <mergeCell ref="E56:G56"/>
    <mergeCell ref="I56:J56"/>
    <mergeCell ref="K56:K60"/>
    <mergeCell ref="E57:F57"/>
    <mergeCell ref="E58:G58"/>
    <mergeCell ref="B59:C59"/>
    <mergeCell ref="B60:F60"/>
    <mergeCell ref="I57:J57"/>
    <mergeCell ref="I60:J60"/>
    <mergeCell ref="B63:F63"/>
    <mergeCell ref="B64:F64"/>
    <mergeCell ref="B62:F62"/>
    <mergeCell ref="I58:J58"/>
    <mergeCell ref="I59:J59"/>
    <mergeCell ref="K51:K52"/>
    <mergeCell ref="I48:J48"/>
    <mergeCell ref="I49:J49"/>
    <mergeCell ref="I50:J50"/>
    <mergeCell ref="B50:F50"/>
    <mergeCell ref="D44:D49"/>
    <mergeCell ref="I47:J47"/>
    <mergeCell ref="D23:D35"/>
    <mergeCell ref="E23:E35"/>
    <mergeCell ref="B51:F51"/>
    <mergeCell ref="B52:F52"/>
    <mergeCell ref="I51:J52"/>
    <mergeCell ref="B40:G40"/>
    <mergeCell ref="B42:G42"/>
    <mergeCell ref="C43:G43"/>
    <mergeCell ref="B36:G36"/>
    <mergeCell ref="I36:J36"/>
    <mergeCell ref="I37:J37"/>
    <mergeCell ref="B38:G38"/>
    <mergeCell ref="I38:J38"/>
    <mergeCell ref="F23:F35"/>
    <mergeCell ref="I23:J23"/>
    <mergeCell ref="I24:J24"/>
    <mergeCell ref="I21:J21"/>
    <mergeCell ref="I25:J25"/>
    <mergeCell ref="I17:J17"/>
    <mergeCell ref="I26:J26"/>
    <mergeCell ref="I39:J39"/>
    <mergeCell ref="I30:J30"/>
    <mergeCell ref="I31:J31"/>
    <mergeCell ref="I32:J32"/>
    <mergeCell ref="I33:J33"/>
    <mergeCell ref="I34:J34"/>
    <mergeCell ref="I35:J35"/>
    <mergeCell ref="I18:J18"/>
    <mergeCell ref="I27:J27"/>
    <mergeCell ref="I28:J28"/>
    <mergeCell ref="I29:J29"/>
    <mergeCell ref="B22:G22"/>
    <mergeCell ref="I22:J22"/>
    <mergeCell ref="B19:G19"/>
    <mergeCell ref="I19:J19"/>
    <mergeCell ref="D12:D18"/>
    <mergeCell ref="E12:E18"/>
    <mergeCell ref="F12:F18"/>
    <mergeCell ref="I15:J15"/>
    <mergeCell ref="I16:J16"/>
    <mergeCell ref="I12:J12"/>
    <mergeCell ref="I13:J13"/>
    <mergeCell ref="I14:J14"/>
    <mergeCell ref="D20:D21"/>
    <mergeCell ref="E20:E21"/>
    <mergeCell ref="F20:F21"/>
    <mergeCell ref="I20:J20"/>
    <mergeCell ref="B1:K1"/>
    <mergeCell ref="D3:G3"/>
    <mergeCell ref="D4:G4"/>
    <mergeCell ref="D5:G5"/>
    <mergeCell ref="I5:I6"/>
    <mergeCell ref="D6:G6"/>
    <mergeCell ref="D7:G7"/>
    <mergeCell ref="B9:C9"/>
    <mergeCell ref="I9:J9"/>
    <mergeCell ref="I10:K11"/>
    <mergeCell ref="B11:G11"/>
  </mergeCells>
  <conditionalFormatting sqref="F41">
    <cfRule type="expression" dxfId="1" priority="1">
      <formula>$F$41=""</formula>
    </cfRule>
  </conditionalFormatting>
  <printOptions horizontalCentered="1"/>
  <pageMargins left="0.39370078740157483" right="0.39370078740157483" top="0.39370078740157483" bottom="0.47244094488188981" header="0.31496062992125984" footer="0.31496062992125984"/>
  <pageSetup paperSize="9" scale="63" orientation="portrait" horizontalDpi="4294967292" verticalDpi="4294967292" r:id="rId1"/>
  <headerFooter>
    <oddFooter>&amp;LITAD Ausfüllhilfe&amp;R25.07.2013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O74"/>
  <sheetViews>
    <sheetView showGridLines="0" zoomScaleNormal="100" workbookViewId="0">
      <selection activeCell="D5" sqref="D5:G5"/>
    </sheetView>
  </sheetViews>
  <sheetFormatPr baseColWidth="10" defaultColWidth="11.453125" defaultRowHeight="12.5" x14ac:dyDescent="0.25"/>
  <cols>
    <col min="1" max="1" width="1.7265625" customWidth="1"/>
    <col min="3" max="3" width="45.1796875" customWidth="1"/>
    <col min="5" max="5" width="10.453125" customWidth="1"/>
    <col min="6" max="6" width="13.1796875" customWidth="1"/>
    <col min="7" max="7" width="13.7265625" bestFit="1" customWidth="1"/>
    <col min="8" max="8" width="3.1796875" customWidth="1"/>
    <col min="9" max="9" width="13.1796875" customWidth="1"/>
    <col min="10" max="10" width="6.453125" customWidth="1"/>
    <col min="11" max="11" width="13" customWidth="1"/>
  </cols>
  <sheetData>
    <row r="1" spans="2:11" ht="27" customHeight="1" x14ac:dyDescent="0.25">
      <c r="B1" s="97" t="s">
        <v>60</v>
      </c>
      <c r="C1" s="97"/>
      <c r="D1" s="97"/>
      <c r="E1" s="97"/>
      <c r="F1" s="97"/>
      <c r="G1" s="97"/>
      <c r="H1" s="97"/>
      <c r="I1" s="97"/>
      <c r="J1" s="97"/>
      <c r="K1" s="97"/>
    </row>
    <row r="2" spans="2:11" ht="6" customHeight="1" x14ac:dyDescent="0.25">
      <c r="B2" s="6"/>
      <c r="C2" s="6"/>
      <c r="D2" s="6"/>
      <c r="E2" s="6"/>
      <c r="F2" s="6"/>
      <c r="G2" s="6"/>
      <c r="H2" s="6"/>
      <c r="I2" s="6"/>
      <c r="J2" s="6"/>
      <c r="K2" s="6"/>
    </row>
    <row r="3" spans="2:11" ht="21" customHeight="1" x14ac:dyDescent="0.25">
      <c r="B3" s="7" t="s">
        <v>0</v>
      </c>
      <c r="C3" s="8"/>
      <c r="D3" s="98">
        <f>IFERROR('1'!D3:G3,"")</f>
        <v>0</v>
      </c>
      <c r="E3" s="98"/>
      <c r="F3" s="98"/>
      <c r="G3" s="98"/>
    </row>
    <row r="4" spans="2:11" ht="21" customHeight="1" x14ac:dyDescent="0.25">
      <c r="B4" s="7" t="s">
        <v>94</v>
      </c>
      <c r="C4" s="8"/>
      <c r="D4" s="201">
        <v>2022</v>
      </c>
      <c r="E4" s="201"/>
      <c r="F4" s="201"/>
      <c r="G4" s="201"/>
    </row>
    <row r="5" spans="2:11" ht="21" customHeight="1" x14ac:dyDescent="0.25">
      <c r="B5" s="7" t="s">
        <v>91</v>
      </c>
      <c r="C5" s="8"/>
      <c r="D5" s="198">
        <f>IFERROR('1'!D5+'2'!D5+'3'!D5+'4'!D5+'5'!D5+'6'!D5+'7'!D5+'8'!D5+'9'!D5+'10'!D5+'11'!D5+'12'!D5,"")</f>
        <v>0</v>
      </c>
      <c r="E5" s="199"/>
      <c r="F5" s="199"/>
      <c r="G5" s="200"/>
      <c r="I5" s="101" t="s">
        <v>61</v>
      </c>
      <c r="J5" s="9" t="s">
        <v>93</v>
      </c>
      <c r="K5" s="10">
        <f>D5-(D6)</f>
        <v>0</v>
      </c>
    </row>
    <row r="6" spans="2:11" ht="21" customHeight="1" x14ac:dyDescent="0.25">
      <c r="B6" s="7" t="s">
        <v>90</v>
      </c>
      <c r="C6" s="8"/>
      <c r="D6" s="198">
        <f>IFERROR('1'!D6+'2'!D6+'3'!D6+'4'!D6+'5'!D6+'6'!D6+'7'!D6+'8'!D6+'9'!D6+'10'!D6+'11'!D6+'12'!D6,"")</f>
        <v>0</v>
      </c>
      <c r="E6" s="199"/>
      <c r="F6" s="199"/>
      <c r="G6" s="200"/>
      <c r="I6" s="102"/>
      <c r="J6" s="9" t="s">
        <v>62</v>
      </c>
      <c r="K6" s="11" t="str">
        <f>IFERROR(K5/D5*100,"")</f>
        <v/>
      </c>
    </row>
    <row r="7" spans="2:11" ht="21" customHeight="1" x14ac:dyDescent="0.25">
      <c r="B7" s="7" t="s">
        <v>1</v>
      </c>
      <c r="C7" s="8"/>
      <c r="D7" s="198" t="str">
        <f>IFERROR(('1'!D7+'2'!D7+'3'!D7+'4'!D7+'5'!D7+'6'!D7+'7'!D7+'8'!D7+'9'!D7+'10'!D7+'11'!D7+'12'!D7)/COUNTA('1'!D7,'2'!D7,'3'!D7,'4'!D7,'5'!D7,'6'!D7,'7'!D7,'8'!D7,'9'!D7,'10'!D7,'11'!D7,'12'!D7),"")</f>
        <v/>
      </c>
      <c r="E7" s="199"/>
      <c r="F7" s="199"/>
      <c r="G7" s="200"/>
      <c r="I7" s="9" t="s">
        <v>64</v>
      </c>
      <c r="J7" s="9" t="s">
        <v>63</v>
      </c>
      <c r="K7" s="12" t="str">
        <f>IFERROR((G10*F10+SUM(G12:G18)*F12+SUM(G20:G21)*F20+SUM(G23:G35)*F23+G37*F37+G39*F39+G41*F41+G44*F44+G45*F45+G46*F46+G47*F47+G48*F48+G49*F49)/G50,"")</f>
        <v/>
      </c>
    </row>
    <row r="8" spans="2:11" ht="9.75" customHeight="1" thickBot="1" x14ac:dyDescent="0.3"/>
    <row r="9" spans="2:11" ht="65.5" thickBot="1" x14ac:dyDescent="0.3">
      <c r="B9" s="104" t="s">
        <v>2</v>
      </c>
      <c r="C9" s="105"/>
      <c r="D9" s="13" t="s">
        <v>3</v>
      </c>
      <c r="E9" s="13" t="s">
        <v>4</v>
      </c>
      <c r="F9" s="14" t="s">
        <v>5</v>
      </c>
      <c r="G9" s="15" t="s">
        <v>6</v>
      </c>
      <c r="I9" s="106" t="s">
        <v>81</v>
      </c>
      <c r="J9" s="107"/>
      <c r="K9" s="16" t="s">
        <v>7</v>
      </c>
    </row>
    <row r="10" spans="2:11" ht="12.75" customHeight="1" x14ac:dyDescent="0.25">
      <c r="B10" s="17">
        <v>150105</v>
      </c>
      <c r="C10" s="18" t="s">
        <v>8</v>
      </c>
      <c r="D10" s="19">
        <v>1</v>
      </c>
      <c r="E10" s="20">
        <v>32</v>
      </c>
      <c r="F10" s="19">
        <v>18.100000000000001</v>
      </c>
      <c r="G10" s="62">
        <f>IFERROR('1'!G10+'2'!G10+'3'!G10+'4'!G10+'5'!G10+'6'!G10+'7'!G10+'8'!G10+'9'!G10+'10'!G10+'11'!G10+'12'!G10,"")</f>
        <v>0</v>
      </c>
      <c r="I10" s="111" t="s">
        <v>102</v>
      </c>
      <c r="J10" s="112"/>
      <c r="K10" s="113"/>
    </row>
    <row r="11" spans="2:11" ht="13.5" customHeight="1" x14ac:dyDescent="0.25">
      <c r="B11" s="108"/>
      <c r="C11" s="109"/>
      <c r="D11" s="109"/>
      <c r="E11" s="109"/>
      <c r="F11" s="109"/>
      <c r="G11" s="110"/>
      <c r="I11" s="114"/>
      <c r="J11" s="115"/>
      <c r="K11" s="116"/>
    </row>
    <row r="12" spans="2:11" x14ac:dyDescent="0.25">
      <c r="B12" s="21" t="s">
        <v>9</v>
      </c>
      <c r="C12" s="22" t="s">
        <v>10</v>
      </c>
      <c r="D12" s="117">
        <v>2</v>
      </c>
      <c r="E12" s="118">
        <v>48.9</v>
      </c>
      <c r="F12" s="119">
        <v>13.3</v>
      </c>
      <c r="G12" s="61">
        <f>IFERROR('1'!G12+'2'!G12+'3'!G12+'4'!G12+'5'!G12+'6'!G12+'7'!G12+'8'!G12+'9'!G12+'10'!G12+'11'!G12+'12'!G12,"")</f>
        <v>0</v>
      </c>
      <c r="I12" s="120"/>
      <c r="J12" s="121"/>
      <c r="K12" s="63"/>
    </row>
    <row r="13" spans="2:11" ht="37.5" x14ac:dyDescent="0.25">
      <c r="B13" s="21" t="s">
        <v>11</v>
      </c>
      <c r="C13" s="22" t="s">
        <v>12</v>
      </c>
      <c r="D13" s="117"/>
      <c r="E13" s="118"/>
      <c r="F13" s="119"/>
      <c r="G13" s="61">
        <f>IFERROR('1'!G13+'2'!G13+'3'!G13+'4'!G13+'5'!G13+'6'!G13+'7'!G13+'8'!G13+'9'!G13+'10'!G13+'11'!G13+'12'!G13,"")</f>
        <v>0</v>
      </c>
      <c r="I13" s="120"/>
      <c r="J13" s="121"/>
      <c r="K13" s="63"/>
    </row>
    <row r="14" spans="2:11" ht="25" x14ac:dyDescent="0.25">
      <c r="B14" s="21">
        <v>170903</v>
      </c>
      <c r="C14" s="23" t="s">
        <v>13</v>
      </c>
      <c r="D14" s="117"/>
      <c r="E14" s="118"/>
      <c r="F14" s="119"/>
      <c r="G14" s="61">
        <f>IFERROR('1'!G14+'2'!G14+'3'!G14+'4'!G14+'5'!G14+'6'!G14+'7'!G14+'8'!G14+'9'!G14+'10'!G14+'11'!G14+'12'!G14,"")</f>
        <v>0</v>
      </c>
      <c r="I14" s="120"/>
      <c r="J14" s="121"/>
      <c r="K14" s="63"/>
    </row>
    <row r="15" spans="2:11" ht="37.5" x14ac:dyDescent="0.25">
      <c r="B15" s="21" t="s">
        <v>14</v>
      </c>
      <c r="C15" s="22" t="s">
        <v>58</v>
      </c>
      <c r="D15" s="117"/>
      <c r="E15" s="118"/>
      <c r="F15" s="119"/>
      <c r="G15" s="61">
        <f>IFERROR('1'!G15+'2'!G15+'3'!G15+'4'!G15+'5'!G15+'6'!G15+'7'!G15+'8'!G15+'9'!G15+'10'!G15+'11'!G15+'12'!G15,"")</f>
        <v>0</v>
      </c>
      <c r="I15" s="120"/>
      <c r="J15" s="121"/>
      <c r="K15" s="63"/>
    </row>
    <row r="16" spans="2:11" ht="50" x14ac:dyDescent="0.25">
      <c r="B16" s="21" t="s">
        <v>15</v>
      </c>
      <c r="C16" s="22" t="s">
        <v>16</v>
      </c>
      <c r="D16" s="117"/>
      <c r="E16" s="118"/>
      <c r="F16" s="119"/>
      <c r="G16" s="61">
        <f>IFERROR('1'!G16+'2'!G16+'3'!G16+'4'!G16+'5'!G16+'6'!G16+'7'!G16+'8'!G16+'9'!G16+'10'!G16+'11'!G16+'12'!G16,"")</f>
        <v>0</v>
      </c>
      <c r="I16" s="120"/>
      <c r="J16" s="121"/>
      <c r="K16" s="63"/>
    </row>
    <row r="17" spans="2:11" x14ac:dyDescent="0.25">
      <c r="B17" s="21">
        <v>191208</v>
      </c>
      <c r="C17" s="23" t="s">
        <v>17</v>
      </c>
      <c r="D17" s="117"/>
      <c r="E17" s="118"/>
      <c r="F17" s="119"/>
      <c r="G17" s="61">
        <f>IFERROR('1'!G17+'2'!G17+'3'!G17+'4'!G17+'5'!G17+'6'!G17+'7'!G17+'8'!G17+'9'!G17+'10'!G17+'11'!G17+'12'!G17,"")</f>
        <v>0</v>
      </c>
      <c r="I17" s="120"/>
      <c r="J17" s="121"/>
      <c r="K17" s="63"/>
    </row>
    <row r="18" spans="2:11" ht="25" x14ac:dyDescent="0.25">
      <c r="B18" s="21">
        <v>200132</v>
      </c>
      <c r="C18" s="23" t="s">
        <v>89</v>
      </c>
      <c r="D18" s="117"/>
      <c r="E18" s="118"/>
      <c r="F18" s="119"/>
      <c r="G18" s="61">
        <f>IFERROR('1'!G18+'2'!G18+'3'!G18+'4'!G18+'5'!G18+'6'!G18+'7'!G18+'8'!G18+'9'!G18+'10'!G18+'11'!G18+'12'!G18,"")</f>
        <v>0</v>
      </c>
      <c r="I18" s="120"/>
      <c r="J18" s="121"/>
      <c r="K18" s="63"/>
    </row>
    <row r="19" spans="2:11" ht="12" customHeight="1" x14ac:dyDescent="0.25">
      <c r="B19" s="108"/>
      <c r="C19" s="109"/>
      <c r="D19" s="109"/>
      <c r="E19" s="109"/>
      <c r="F19" s="109"/>
      <c r="G19" s="110"/>
      <c r="I19" s="120"/>
      <c r="J19" s="121"/>
      <c r="K19" s="63"/>
    </row>
    <row r="20" spans="2:11" ht="18" customHeight="1" x14ac:dyDescent="0.25">
      <c r="B20" s="24" t="s">
        <v>18</v>
      </c>
      <c r="C20" s="23" t="s">
        <v>19</v>
      </c>
      <c r="D20" s="117">
        <v>3</v>
      </c>
      <c r="E20" s="122">
        <v>50</v>
      </c>
      <c r="F20" s="122">
        <v>10</v>
      </c>
      <c r="G20" s="61">
        <f>IFERROR('1'!G20+'2'!G20+'3'!G20+'4'!G20+'5'!G20+'6'!G20+'7'!G20+'8'!G20+'9'!G20+'10'!G20+'11'!G20+'12'!G20,"")</f>
        <v>0</v>
      </c>
      <c r="I20" s="120"/>
      <c r="J20" s="121"/>
      <c r="K20" s="63"/>
    </row>
    <row r="21" spans="2:11" ht="39.75" customHeight="1" x14ac:dyDescent="0.25">
      <c r="B21" s="24" t="s">
        <v>20</v>
      </c>
      <c r="C21" s="22" t="s">
        <v>88</v>
      </c>
      <c r="D21" s="117"/>
      <c r="E21" s="122"/>
      <c r="F21" s="122"/>
      <c r="G21" s="61">
        <f>IFERROR('1'!G21+'2'!G21+'3'!G21+'4'!G21+'5'!G21+'6'!G21+'7'!G21+'8'!G21+'9'!G21+'10'!G21+'11'!G21+'12'!G21,"")</f>
        <v>0</v>
      </c>
      <c r="I21" s="120"/>
      <c r="J21" s="121"/>
      <c r="K21" s="63"/>
    </row>
    <row r="22" spans="2:11" ht="12.75" customHeight="1" x14ac:dyDescent="0.25">
      <c r="B22" s="108"/>
      <c r="C22" s="109"/>
      <c r="D22" s="109"/>
      <c r="E22" s="109"/>
      <c r="F22" s="109"/>
      <c r="G22" s="110"/>
      <c r="I22" s="120"/>
      <c r="J22" s="121"/>
      <c r="K22" s="63"/>
    </row>
    <row r="23" spans="2:11" x14ac:dyDescent="0.25">
      <c r="B23" s="21" t="s">
        <v>21</v>
      </c>
      <c r="C23" s="22" t="s">
        <v>22</v>
      </c>
      <c r="D23" s="117">
        <v>4</v>
      </c>
      <c r="E23" s="117">
        <v>53.5</v>
      </c>
      <c r="F23" s="117">
        <v>8.8000000000000007</v>
      </c>
      <c r="G23" s="61">
        <f>IFERROR('1'!G23+'2'!G23+'3'!G23+'4'!G23+'5'!G23+'6'!G23+'7'!G23+'8'!G23+'9'!G23+'10'!G23+'11'!G23+'12'!G23,"")</f>
        <v>0</v>
      </c>
      <c r="I23" s="120"/>
      <c r="J23" s="121"/>
      <c r="K23" s="63"/>
    </row>
    <row r="24" spans="2:11" x14ac:dyDescent="0.25">
      <c r="B24" s="21" t="s">
        <v>23</v>
      </c>
      <c r="C24" s="22" t="s">
        <v>22</v>
      </c>
      <c r="D24" s="117"/>
      <c r="E24" s="117"/>
      <c r="F24" s="117"/>
      <c r="G24" s="61">
        <f>IFERROR('1'!G24+'2'!G24+'3'!G24+'4'!G24+'5'!G24+'6'!G24+'7'!G24+'8'!G24+'9'!G24+'10'!G24+'11'!G24+'12'!G24,"")</f>
        <v>0</v>
      </c>
      <c r="I24" s="120"/>
      <c r="J24" s="121"/>
      <c r="K24" s="63"/>
    </row>
    <row r="25" spans="2:11" x14ac:dyDescent="0.25">
      <c r="B25" s="21" t="s">
        <v>24</v>
      </c>
      <c r="C25" s="22" t="s">
        <v>25</v>
      </c>
      <c r="D25" s="117"/>
      <c r="E25" s="117"/>
      <c r="F25" s="117"/>
      <c r="G25" s="61">
        <f>IFERROR('1'!G25+'2'!G25+'3'!G25+'4'!G25+'5'!G25+'6'!G25+'7'!G25+'8'!G25+'9'!G25+'10'!G25+'11'!G25+'12'!G25,"")</f>
        <v>0</v>
      </c>
      <c r="I25" s="120"/>
      <c r="J25" s="121"/>
      <c r="K25" s="63"/>
    </row>
    <row r="26" spans="2:11" x14ac:dyDescent="0.25">
      <c r="B26" s="21" t="s">
        <v>26</v>
      </c>
      <c r="C26" s="22" t="s">
        <v>27</v>
      </c>
      <c r="D26" s="117"/>
      <c r="E26" s="117"/>
      <c r="F26" s="117"/>
      <c r="G26" s="61">
        <f>IFERROR('1'!G26+'2'!G26+'3'!G26+'4'!G26+'5'!G26+'6'!G26+'7'!G26+'8'!G26+'9'!G26+'10'!G26+'11'!G26+'12'!G26,"")</f>
        <v>0</v>
      </c>
      <c r="I26" s="120"/>
      <c r="J26" s="121"/>
      <c r="K26" s="63"/>
    </row>
    <row r="27" spans="2:11" x14ac:dyDescent="0.25">
      <c r="B27" s="21" t="s">
        <v>28</v>
      </c>
      <c r="C27" s="22" t="s">
        <v>29</v>
      </c>
      <c r="D27" s="117"/>
      <c r="E27" s="117"/>
      <c r="F27" s="117"/>
      <c r="G27" s="61">
        <f>IFERROR('1'!G27+'2'!G27+'3'!G27+'4'!G27+'5'!G27+'6'!G27+'7'!G27+'8'!G27+'9'!G27+'10'!G27+'11'!G27+'12'!G27,"")</f>
        <v>0</v>
      </c>
      <c r="I27" s="120"/>
      <c r="J27" s="121"/>
      <c r="K27" s="63"/>
    </row>
    <row r="28" spans="2:11" x14ac:dyDescent="0.25">
      <c r="B28" s="21">
        <v>200108</v>
      </c>
      <c r="C28" s="22" t="s">
        <v>30</v>
      </c>
      <c r="D28" s="117"/>
      <c r="E28" s="117"/>
      <c r="F28" s="117"/>
      <c r="G28" s="61">
        <f>IFERROR('1'!G28+'2'!G28+'3'!G28+'4'!G28+'5'!G28+'6'!G28+'7'!G28+'8'!G28+'9'!G28+'10'!G28+'11'!G28+'12'!G28,"")</f>
        <v>0</v>
      </c>
      <c r="I28" s="120"/>
      <c r="J28" s="121"/>
      <c r="K28" s="63"/>
    </row>
    <row r="29" spans="2:11" x14ac:dyDescent="0.25">
      <c r="B29" s="21" t="s">
        <v>31</v>
      </c>
      <c r="C29" s="22" t="s">
        <v>32</v>
      </c>
      <c r="D29" s="117"/>
      <c r="E29" s="117"/>
      <c r="F29" s="117"/>
      <c r="G29" s="61">
        <f>IFERROR('1'!G29+'2'!G29+'3'!G29+'4'!G29+'5'!G29+'6'!G29+'7'!G29+'8'!G29+'9'!G29+'10'!G29+'11'!G29+'12'!G29,"")</f>
        <v>0</v>
      </c>
      <c r="I29" s="120"/>
      <c r="J29" s="121"/>
      <c r="K29" s="63"/>
    </row>
    <row r="30" spans="2:11" x14ac:dyDescent="0.25">
      <c r="B30" s="21" t="s">
        <v>33</v>
      </c>
      <c r="C30" s="22" t="s">
        <v>34</v>
      </c>
      <c r="D30" s="117"/>
      <c r="E30" s="117"/>
      <c r="F30" s="117"/>
      <c r="G30" s="61">
        <f>IFERROR('1'!G30+'2'!G30+'3'!G30+'4'!G30+'5'!G30+'6'!G30+'7'!G30+'8'!G30+'9'!G30+'10'!G30+'11'!G30+'12'!G30,"")</f>
        <v>0</v>
      </c>
      <c r="I30" s="120"/>
      <c r="J30" s="121"/>
      <c r="K30" s="63"/>
    </row>
    <row r="31" spans="2:11" x14ac:dyDescent="0.25">
      <c r="B31" s="21">
        <v>200301</v>
      </c>
      <c r="C31" s="22" t="s">
        <v>35</v>
      </c>
      <c r="D31" s="117"/>
      <c r="E31" s="117"/>
      <c r="F31" s="117"/>
      <c r="G31" s="61">
        <f>IFERROR('1'!G31+'2'!G31+'3'!G31+'4'!G31+'5'!G31+'6'!G31+'7'!G31+'8'!G31+'9'!G31+'10'!G31+'11'!G31+'12'!G31,"")</f>
        <v>0</v>
      </c>
      <c r="I31" s="120"/>
      <c r="J31" s="121"/>
      <c r="K31" s="63"/>
    </row>
    <row r="32" spans="2:11" x14ac:dyDescent="0.25">
      <c r="B32" s="21">
        <v>200302</v>
      </c>
      <c r="C32" s="22" t="s">
        <v>36</v>
      </c>
      <c r="D32" s="117"/>
      <c r="E32" s="117"/>
      <c r="F32" s="117"/>
      <c r="G32" s="61">
        <f>IFERROR('1'!G32+'2'!G32+'3'!G32+'4'!G32+'5'!G32+'6'!G32+'7'!G32+'8'!G32+'9'!G32+'10'!G32+'11'!G32+'12'!G32,"")</f>
        <v>0</v>
      </c>
      <c r="I32" s="120"/>
      <c r="J32" s="121"/>
      <c r="K32" s="63"/>
    </row>
    <row r="33" spans="2:11" x14ac:dyDescent="0.25">
      <c r="B33" s="21" t="s">
        <v>37</v>
      </c>
      <c r="C33" s="22" t="s">
        <v>38</v>
      </c>
      <c r="D33" s="117"/>
      <c r="E33" s="117"/>
      <c r="F33" s="117"/>
      <c r="G33" s="61">
        <f>IFERROR('1'!G33+'2'!G33+'3'!G33+'4'!G33+'5'!G33+'6'!G33+'7'!G33+'8'!G33+'9'!G33+'10'!G33+'11'!G33+'12'!G33,"")</f>
        <v>0</v>
      </c>
      <c r="I33" s="120"/>
      <c r="J33" s="121"/>
      <c r="K33" s="63"/>
    </row>
    <row r="34" spans="2:11" x14ac:dyDescent="0.25">
      <c r="B34" s="21">
        <v>200306</v>
      </c>
      <c r="C34" s="25" t="s">
        <v>39</v>
      </c>
      <c r="D34" s="117"/>
      <c r="E34" s="117"/>
      <c r="F34" s="117"/>
      <c r="G34" s="61">
        <f>IFERROR('1'!G34+'2'!G34+'3'!G34+'4'!G34+'5'!G34+'6'!G34+'7'!G34+'8'!G34+'9'!G34+'10'!G34+'11'!G34+'12'!G34,"")</f>
        <v>0</v>
      </c>
      <c r="I34" s="120"/>
      <c r="J34" s="121"/>
      <c r="K34" s="63"/>
    </row>
    <row r="35" spans="2:11" x14ac:dyDescent="0.25">
      <c r="B35" s="21" t="s">
        <v>40</v>
      </c>
      <c r="C35" s="25" t="s">
        <v>41</v>
      </c>
      <c r="D35" s="117"/>
      <c r="E35" s="117"/>
      <c r="F35" s="117"/>
      <c r="G35" s="61">
        <f>IFERROR('1'!G35+'2'!G35+'3'!G35+'4'!G35+'5'!G35+'6'!G35+'7'!G35+'8'!G35+'9'!G35+'10'!G35+'11'!G35+'12'!G35,"")</f>
        <v>0</v>
      </c>
      <c r="I35" s="120"/>
      <c r="J35" s="121"/>
      <c r="K35" s="63"/>
    </row>
    <row r="36" spans="2:11" x14ac:dyDescent="0.25">
      <c r="B36" s="108"/>
      <c r="C36" s="109"/>
      <c r="D36" s="109"/>
      <c r="E36" s="109"/>
      <c r="F36" s="109"/>
      <c r="G36" s="110"/>
      <c r="I36" s="120"/>
      <c r="J36" s="121"/>
      <c r="K36" s="63"/>
    </row>
    <row r="37" spans="2:11" x14ac:dyDescent="0.25">
      <c r="B37" s="21" t="s">
        <v>42</v>
      </c>
      <c r="C37" s="25" t="s">
        <v>43</v>
      </c>
      <c r="D37" s="26">
        <v>5</v>
      </c>
      <c r="E37" s="26">
        <v>60.3</v>
      </c>
      <c r="F37" s="27">
        <v>16</v>
      </c>
      <c r="G37" s="61">
        <f>IFERROR('1'!G37+'2'!G37+'3'!G37+'4'!G37+'5'!G37+'6'!G37+'7'!G37+'8'!G37+'9'!G37+'10'!G37+'11'!G37+'12'!G37,"")</f>
        <v>0</v>
      </c>
      <c r="I37" s="120"/>
      <c r="J37" s="121"/>
      <c r="K37" s="63"/>
    </row>
    <row r="38" spans="2:11" x14ac:dyDescent="0.25">
      <c r="B38" s="123"/>
      <c r="C38" s="124"/>
      <c r="D38" s="124"/>
      <c r="E38" s="124"/>
      <c r="F38" s="124"/>
      <c r="G38" s="125"/>
      <c r="I38" s="120"/>
      <c r="J38" s="121"/>
      <c r="K38" s="63"/>
    </row>
    <row r="39" spans="2:11" x14ac:dyDescent="0.25">
      <c r="B39" s="21"/>
      <c r="C39" s="22" t="s">
        <v>92</v>
      </c>
      <c r="D39" s="79">
        <v>6</v>
      </c>
      <c r="E39" s="81">
        <v>90</v>
      </c>
      <c r="F39" s="80">
        <v>15</v>
      </c>
      <c r="G39" s="61">
        <f>IFERROR('1'!G39+'2'!G39+'3'!G39+'4'!G39+'5'!G39+'6'!G39+'7'!G39+'8'!G39+'9'!G39+'10'!G39+'11'!G39+'12'!G39,"")</f>
        <v>0</v>
      </c>
      <c r="I39" s="120"/>
      <c r="J39" s="121"/>
      <c r="K39" s="63"/>
    </row>
    <row r="40" spans="2:11" x14ac:dyDescent="0.25">
      <c r="B40" s="108"/>
      <c r="C40" s="109"/>
      <c r="D40" s="109"/>
      <c r="E40" s="109"/>
      <c r="F40" s="109"/>
      <c r="G40" s="110"/>
      <c r="I40" s="4"/>
      <c r="J40" s="5"/>
      <c r="K40" s="63"/>
    </row>
    <row r="41" spans="2:11" x14ac:dyDescent="0.25">
      <c r="B41" s="21">
        <v>190805</v>
      </c>
      <c r="C41" s="22" t="s">
        <v>105</v>
      </c>
      <c r="D41" s="80">
        <v>7</v>
      </c>
      <c r="E41" s="81">
        <v>80</v>
      </c>
      <c r="F41" s="81"/>
      <c r="G41" s="61">
        <f>IFERROR('1'!G41+'2'!G41+'3'!G41+'4'!G41+'5'!G41+'6'!G41+'7'!G41+'8'!G41+'9'!G41+'10'!G41+'11'!G41+'12'!G41,"")</f>
        <v>0</v>
      </c>
      <c r="I41" s="4"/>
      <c r="J41" s="5"/>
      <c r="K41" s="63"/>
    </row>
    <row r="42" spans="2:11" x14ac:dyDescent="0.25">
      <c r="B42" s="108"/>
      <c r="C42" s="109"/>
      <c r="D42" s="109"/>
      <c r="E42" s="109"/>
      <c r="F42" s="109"/>
      <c r="G42" s="110"/>
      <c r="I42" s="4"/>
      <c r="J42" s="5"/>
      <c r="K42" s="63"/>
    </row>
    <row r="43" spans="2:11" x14ac:dyDescent="0.25">
      <c r="B43" s="21" t="s">
        <v>44</v>
      </c>
      <c r="C43" s="129" t="s">
        <v>79</v>
      </c>
      <c r="D43" s="130"/>
      <c r="E43" s="130"/>
      <c r="F43" s="130"/>
      <c r="G43" s="131"/>
      <c r="I43" s="4"/>
      <c r="J43" s="5"/>
      <c r="K43" s="63"/>
    </row>
    <row r="44" spans="2:11" x14ac:dyDescent="0.25">
      <c r="B44" s="55"/>
      <c r="C44" s="56"/>
      <c r="D44" s="126">
        <v>8</v>
      </c>
      <c r="E44" s="1"/>
      <c r="F44" s="1"/>
      <c r="G44" s="61">
        <f>IFERROR('1'!G44+'2'!G44+'3'!G44+'4'!G44+'5'!G44+'6'!G44+'7'!G44+'8'!G44+'9'!G44+'10'!G44+'11'!G44+'12'!G44,"")</f>
        <v>0</v>
      </c>
      <c r="I44" s="4"/>
      <c r="J44" s="5"/>
      <c r="K44" s="63"/>
    </row>
    <row r="45" spans="2:11" x14ac:dyDescent="0.25">
      <c r="B45" s="55"/>
      <c r="C45" s="56"/>
      <c r="D45" s="127"/>
      <c r="E45" s="1"/>
      <c r="F45" s="1"/>
      <c r="G45" s="61">
        <f>IFERROR('1'!G45+'2'!G45+'3'!G45+'4'!G45+'5'!G45+'6'!G45+'7'!G45+'8'!G45+'9'!G45+'10'!G45+'11'!G45+'12'!G45,"")</f>
        <v>0</v>
      </c>
      <c r="I45" s="4"/>
      <c r="J45" s="5"/>
      <c r="K45" s="63"/>
    </row>
    <row r="46" spans="2:11" x14ac:dyDescent="0.25">
      <c r="B46" s="55"/>
      <c r="C46" s="56"/>
      <c r="D46" s="127"/>
      <c r="E46" s="1"/>
      <c r="F46" s="1"/>
      <c r="G46" s="61">
        <f>IFERROR('1'!G46+'2'!G46+'3'!G46+'4'!G46+'5'!G46+'6'!G46+'7'!G46+'8'!G46+'9'!G46+'10'!G46+'11'!G46+'12'!G46,"")</f>
        <v>0</v>
      </c>
      <c r="I46" s="4"/>
      <c r="J46" s="5"/>
      <c r="K46" s="63"/>
    </row>
    <row r="47" spans="2:11" x14ac:dyDescent="0.25">
      <c r="B47" s="55"/>
      <c r="C47" s="56"/>
      <c r="D47" s="127"/>
      <c r="E47" s="1"/>
      <c r="F47" s="1"/>
      <c r="G47" s="61">
        <f>IFERROR('1'!G47+'2'!G47+'3'!G47+'4'!G47+'5'!G47+'6'!G47+'7'!G47+'8'!G47+'9'!G47+'10'!G47+'11'!G47+'12'!G47,"")</f>
        <v>0</v>
      </c>
      <c r="I47" s="120"/>
      <c r="J47" s="121"/>
      <c r="K47" s="63"/>
    </row>
    <row r="48" spans="2:11" x14ac:dyDescent="0.25">
      <c r="B48" s="55"/>
      <c r="C48" s="56"/>
      <c r="D48" s="127"/>
      <c r="E48" s="1"/>
      <c r="F48" s="1"/>
      <c r="G48" s="61">
        <f>IFERROR('1'!G48+'2'!G48+'3'!G48+'4'!G48+'5'!G48+'6'!G48+'7'!G48+'8'!G48+'9'!G48+'10'!G48+'11'!G48+'12'!G48,"")</f>
        <v>0</v>
      </c>
      <c r="I48" s="120"/>
      <c r="J48" s="121"/>
      <c r="K48" s="63"/>
    </row>
    <row r="49" spans="2:15" ht="25" x14ac:dyDescent="0.25">
      <c r="B49" s="21" t="s">
        <v>44</v>
      </c>
      <c r="C49" s="22" t="s">
        <v>80</v>
      </c>
      <c r="D49" s="128"/>
      <c r="E49" s="26">
        <v>0</v>
      </c>
      <c r="F49" s="27">
        <v>10</v>
      </c>
      <c r="G49" s="64">
        <f>IFERROR('1'!G49+'2'!G49+'3'!G49+'4'!G49+'5'!G49+'6'!G49+'7'!G49+'8'!G49+'9'!G49+'10'!G49+'11'!G49+'12'!G49,"")</f>
        <v>0</v>
      </c>
      <c r="I49" s="120"/>
      <c r="J49" s="121"/>
      <c r="K49" s="63"/>
    </row>
    <row r="50" spans="2:15" ht="14.15" customHeight="1" x14ac:dyDescent="0.25">
      <c r="B50" s="138" t="s">
        <v>45</v>
      </c>
      <c r="C50" s="139"/>
      <c r="D50" s="139"/>
      <c r="E50" s="139"/>
      <c r="F50" s="140"/>
      <c r="G50" s="60">
        <f>IFERROR('1'!G50+'2'!G50+'3'!G50+'4'!G50+'5'!G50+'6'!G50+'7'!G50+'8'!G50+'9'!G50+'10'!G50+'11'!G50+'12'!G50,"")</f>
        <v>0</v>
      </c>
      <c r="I50" s="120"/>
      <c r="J50" s="121"/>
      <c r="K50" s="63"/>
    </row>
    <row r="51" spans="2:15" ht="14.15" customHeight="1" x14ac:dyDescent="0.25">
      <c r="B51" s="138" t="s">
        <v>50</v>
      </c>
      <c r="C51" s="139"/>
      <c r="D51" s="139"/>
      <c r="E51" s="139"/>
      <c r="F51" s="140"/>
      <c r="G51" s="28">
        <f>IFERROR(F10*G10+F12*SUM(G12:G18)+F20*SUM(G20:G21)+F23*SUM(G23:G35)+F37*G37+F39*G39+F41*G41+G44*F44+F45*G45+G46*F46+F47*G47+G48*F48+G49*F49,"")</f>
        <v>0</v>
      </c>
      <c r="I51" s="132" t="s">
        <v>95</v>
      </c>
      <c r="J51" s="133"/>
      <c r="K51" s="136">
        <f>IFERROR('1'!K51:N51+'2'!K52:N52+'3'!K52:N52+'4'!K52:N52+'5'!K52:N52+'6'!K52:N52+'7'!K52:N52+'8'!K52:N52+'9'!K52:N52+'10'!K52:N52+'11'!K52:N52+'12'!K52:N52,"")</f>
        <v>0</v>
      </c>
    </row>
    <row r="52" spans="2:15" ht="14.15" customHeight="1" thickBot="1" x14ac:dyDescent="0.3">
      <c r="B52" s="138" t="s">
        <v>106</v>
      </c>
      <c r="C52" s="139"/>
      <c r="D52" s="139"/>
      <c r="E52" s="139"/>
      <c r="F52" s="140"/>
      <c r="G52" s="29" t="str">
        <f>IFERROR((E10/100*F10*G10+E12/100*F12*SUM(G12:G18)+E20/100*F20*SUM(G20:G21)+E23/100*F23*SUM(G23:G35)+E37/100*F37*G37+E39/100*F39*G39+E41/100*F41*G41+E44/100*F44*G44+E45/100*F45*G45+E46/100*F46*G46+E47/100*F47*G47+E48/100*F48*G48)/(G50*K7)*100,"")</f>
        <v/>
      </c>
      <c r="I52" s="134"/>
      <c r="J52" s="135"/>
      <c r="K52" s="137">
        <f>'1'!K52:N52+'2'!K53:N53+'3'!K53:N53+'4'!K53:N53+'5'!K53:N53+'6'!K53:N53+'7'!K53:N53+'8'!K53:N53+'9'!K53:N53+'10'!K53:N53+'11'!K53:N53+'12'!K53:N53</f>
        <v>0</v>
      </c>
      <c r="O52" s="8"/>
    </row>
    <row r="53" spans="2:15" ht="11.15" customHeight="1" thickBot="1" x14ac:dyDescent="0.3">
      <c r="I53" s="30" t="s">
        <v>46</v>
      </c>
      <c r="J53" s="30"/>
    </row>
    <row r="54" spans="2:15" ht="14.15" customHeight="1" x14ac:dyDescent="0.25">
      <c r="B54" s="141" t="s">
        <v>103</v>
      </c>
      <c r="C54" s="142"/>
      <c r="D54" s="142"/>
      <c r="E54" s="142"/>
      <c r="F54" s="142"/>
      <c r="G54" s="143"/>
    </row>
    <row r="55" spans="2:15" ht="14.15" customHeight="1" thickBot="1" x14ac:dyDescent="0.3">
      <c r="B55" s="186" t="s">
        <v>73</v>
      </c>
      <c r="C55" s="188"/>
      <c r="D55" s="31" t="s">
        <v>74</v>
      </c>
      <c r="E55" s="32" t="s">
        <v>47</v>
      </c>
      <c r="F55" s="33"/>
      <c r="G55" s="34"/>
    </row>
    <row r="56" spans="2:15" ht="14.15" customHeight="1" x14ac:dyDescent="0.25">
      <c r="B56" s="35" t="s">
        <v>65</v>
      </c>
      <c r="C56" s="36"/>
      <c r="D56" s="2">
        <f>IFERROR('1'!D56+'2'!D56+'3'!D56+'4'!D56+'5'!D56+'6'!D56+'7'!D56+'8'!D56+'9'!D56+'10'!D56+'11'!D56+'12'!D56,"")</f>
        <v>0</v>
      </c>
      <c r="E56" s="149"/>
      <c r="F56" s="154"/>
      <c r="G56" s="155"/>
      <c r="I56" s="144">
        <f>IFERROR(D56*0.86*E55/1000,"")</f>
        <v>0</v>
      </c>
      <c r="J56" s="145"/>
      <c r="K56" s="146" t="s">
        <v>51</v>
      </c>
    </row>
    <row r="57" spans="2:15" ht="14.15" customHeight="1" x14ac:dyDescent="0.25">
      <c r="B57" s="35" t="s">
        <v>66</v>
      </c>
      <c r="C57" s="36"/>
      <c r="D57" s="2">
        <f>IFERROR('1'!D57+'2'!D57+'3'!D57+'4'!D57+'5'!D57+'6'!D57+'7'!D57+'8'!D57+'9'!D57+'10'!D57+'11'!D57+'12'!D57,"")</f>
        <v>0</v>
      </c>
      <c r="E57" s="149" t="s">
        <v>68</v>
      </c>
      <c r="F57" s="150"/>
      <c r="G57" s="28">
        <f>D57/2</f>
        <v>0</v>
      </c>
      <c r="I57" s="151">
        <f>IFERROR(G57*0.86*E55/1000,"")</f>
        <v>0</v>
      </c>
      <c r="J57" s="152"/>
      <c r="K57" s="147"/>
    </row>
    <row r="58" spans="2:15" ht="14.15" customHeight="1" x14ac:dyDescent="0.25">
      <c r="B58" s="37" t="s">
        <v>67</v>
      </c>
      <c r="C58" s="38"/>
      <c r="D58" s="3">
        <f>IFERROR('1'!D58+'2'!D58+'3'!D58+'4'!D58+'5'!D58+'6'!D58+'7'!D58+'8'!D58+'9'!D58+'10'!D58+'11'!D58+'12'!D58,"")</f>
        <v>0</v>
      </c>
      <c r="E58" s="153"/>
      <c r="F58" s="154"/>
      <c r="G58" s="155"/>
      <c r="I58" s="151">
        <f>IFERROR(D58*0.86*E55/1000,"")</f>
        <v>0</v>
      </c>
      <c r="J58" s="152"/>
      <c r="K58" s="147"/>
    </row>
    <row r="59" spans="2:15" ht="14.15" customHeight="1" x14ac:dyDescent="0.25">
      <c r="B59" s="186" t="s">
        <v>72</v>
      </c>
      <c r="C59" s="187"/>
      <c r="D59" s="31" t="s">
        <v>71</v>
      </c>
      <c r="E59" s="32" t="s">
        <v>48</v>
      </c>
      <c r="F59" s="39" t="s">
        <v>70</v>
      </c>
      <c r="G59" s="40" t="str">
        <f>IFERROR('1'!G59+'2'!G60+'3'!G60+'4'!G60+'5'!G60+'6'!G60+'7'!G60+'8'!G60+'9'!G60+'10'!G60+'11'!G60+'12'!G60,"")</f>
        <v/>
      </c>
      <c r="I59" s="151" t="str">
        <f>IFERROR(G59*E59/1000,"")</f>
        <v/>
      </c>
      <c r="J59" s="152"/>
      <c r="K59" s="147"/>
    </row>
    <row r="60" spans="2:15" ht="14.15" customHeight="1" thickBot="1" x14ac:dyDescent="0.3">
      <c r="B60" s="177" t="s">
        <v>49</v>
      </c>
      <c r="C60" s="178"/>
      <c r="D60" s="178"/>
      <c r="E60" s="178"/>
      <c r="F60" s="179"/>
      <c r="G60" s="41" t="str">
        <f>IFERROR(I60/(G51+I60)*100,"")</f>
        <v/>
      </c>
      <c r="I60" s="180">
        <f>IFERROR(SUM(I56:I59),"")</f>
        <v>0</v>
      </c>
      <c r="J60" s="181"/>
      <c r="K60" s="148"/>
    </row>
    <row r="61" spans="2:15" ht="8.25" customHeight="1" thickBot="1" x14ac:dyDescent="0.3">
      <c r="B61" s="30"/>
    </row>
    <row r="62" spans="2:15" ht="14.15" customHeight="1" x14ac:dyDescent="0.25">
      <c r="B62" s="182" t="s">
        <v>52</v>
      </c>
      <c r="C62" s="183"/>
      <c r="D62" s="183"/>
      <c r="E62" s="183"/>
      <c r="F62" s="184"/>
      <c r="G62" s="42" t="str">
        <f>IFERROR(G52*D6/100000,"")</f>
        <v/>
      </c>
    </row>
    <row r="63" spans="2:15" ht="14.15" customHeight="1" x14ac:dyDescent="0.25">
      <c r="B63" s="189" t="s">
        <v>53</v>
      </c>
      <c r="C63" s="190"/>
      <c r="D63" s="190"/>
      <c r="E63" s="190"/>
      <c r="F63" s="191"/>
      <c r="G63" s="43" t="str">
        <f>IFERROR(G62*G60/100,"")</f>
        <v/>
      </c>
    </row>
    <row r="64" spans="2:15" ht="14.15" customHeight="1" thickBot="1" x14ac:dyDescent="0.3">
      <c r="B64" s="192" t="s">
        <v>54</v>
      </c>
      <c r="C64" s="193"/>
      <c r="D64" s="193"/>
      <c r="E64" s="193"/>
      <c r="F64" s="194"/>
      <c r="G64" s="44" t="str">
        <f>IFERROR(G62-G63,"")</f>
        <v/>
      </c>
    </row>
    <row r="65" spans="2:11" ht="18.5" thickBot="1" x14ac:dyDescent="0.3">
      <c r="B65" s="45" t="s">
        <v>57</v>
      </c>
      <c r="C65" s="46"/>
      <c r="D65" s="46"/>
      <c r="E65" s="46"/>
      <c r="F65" s="46"/>
      <c r="G65" s="59" t="str">
        <f>IFERROR((E10/100*F10*G10+E12/100*F12*SUM(G12:G18)+E20/100*F20*SUM(G20:G21)+E23/100*F23*SUM(G23:G35)+E37/100*F37*G37+E39/100*F39*G39+E41/100*F41*G41+E44/100*F44*G44+E45/100*F45*G45+E46/100*F46*G46+E47/100*F47*G47+E48/100*F48*G48)/((G50*K7)+I60)*100,"")</f>
        <v/>
      </c>
      <c r="K65" s="47"/>
    </row>
    <row r="66" spans="2:11" ht="7.5" customHeight="1" thickBot="1" x14ac:dyDescent="0.3"/>
    <row r="67" spans="2:11" ht="13" x14ac:dyDescent="0.25">
      <c r="B67" s="195" t="s">
        <v>104</v>
      </c>
      <c r="C67" s="196"/>
      <c r="D67" s="196"/>
      <c r="E67" s="196"/>
      <c r="F67" s="196"/>
      <c r="G67" s="197"/>
      <c r="I67" s="156" t="s">
        <v>69</v>
      </c>
      <c r="J67" s="157"/>
      <c r="K67" s="158"/>
    </row>
    <row r="68" spans="2:11" x14ac:dyDescent="0.25">
      <c r="B68" s="162"/>
      <c r="C68" s="163"/>
      <c r="D68" s="163"/>
      <c r="E68" s="163"/>
      <c r="F68" s="163"/>
      <c r="G68" s="164"/>
      <c r="I68" s="159"/>
      <c r="J68" s="160"/>
      <c r="K68" s="161"/>
    </row>
    <row r="69" spans="2:11" x14ac:dyDescent="0.25">
      <c r="B69" s="165"/>
      <c r="C69" s="166"/>
      <c r="D69" s="166"/>
      <c r="E69" s="166"/>
      <c r="F69" s="166"/>
      <c r="G69" s="167"/>
      <c r="I69" s="48"/>
      <c r="K69" s="49"/>
    </row>
    <row r="70" spans="2:11" ht="13" thickBot="1" x14ac:dyDescent="0.3">
      <c r="B70" s="165"/>
      <c r="C70" s="166"/>
      <c r="D70" s="166"/>
      <c r="E70" s="166"/>
      <c r="F70" s="166"/>
      <c r="G70" s="167"/>
      <c r="I70" s="50"/>
      <c r="J70" s="51"/>
      <c r="K70" s="52"/>
    </row>
    <row r="71" spans="2:11" ht="13" thickTop="1" x14ac:dyDescent="0.25">
      <c r="B71" s="165"/>
      <c r="C71" s="166"/>
      <c r="D71" s="166"/>
      <c r="E71" s="166"/>
      <c r="F71" s="166"/>
      <c r="G71" s="167"/>
      <c r="I71" s="171" t="s">
        <v>78</v>
      </c>
      <c r="J71" s="172"/>
      <c r="K71" s="173"/>
    </row>
    <row r="72" spans="2:11" ht="13" thickBot="1" x14ac:dyDescent="0.3">
      <c r="B72" s="168"/>
      <c r="C72" s="169"/>
      <c r="D72" s="169"/>
      <c r="E72" s="169"/>
      <c r="F72" s="169"/>
      <c r="G72" s="170"/>
      <c r="I72" s="174"/>
      <c r="J72" s="175"/>
      <c r="K72" s="176"/>
    </row>
    <row r="73" spans="2:11" x14ac:dyDescent="0.25">
      <c r="I73" s="53"/>
      <c r="J73" s="53"/>
      <c r="K73" s="53"/>
    </row>
    <row r="74" spans="2:11" ht="13" x14ac:dyDescent="0.25">
      <c r="B74" s="54"/>
      <c r="C74" s="7" t="s">
        <v>55</v>
      </c>
      <c r="D74" s="185" t="s">
        <v>56</v>
      </c>
      <c r="E74" s="185"/>
      <c r="F74" s="185"/>
    </row>
  </sheetData>
  <sheetProtection selectLockedCells="1"/>
  <mergeCells count="86">
    <mergeCell ref="B67:G67"/>
    <mergeCell ref="I67:K68"/>
    <mergeCell ref="B68:G72"/>
    <mergeCell ref="I71:K72"/>
    <mergeCell ref="D74:F74"/>
    <mergeCell ref="B64:F64"/>
    <mergeCell ref="B54:G54"/>
    <mergeCell ref="B55:C55"/>
    <mergeCell ref="E56:G56"/>
    <mergeCell ref="I56:J56"/>
    <mergeCell ref="B59:C59"/>
    <mergeCell ref="I59:J59"/>
    <mergeCell ref="B60:F60"/>
    <mergeCell ref="I60:J60"/>
    <mergeCell ref="B62:F62"/>
    <mergeCell ref="B63:F63"/>
    <mergeCell ref="B51:F51"/>
    <mergeCell ref="I51:J52"/>
    <mergeCell ref="K51:K52"/>
    <mergeCell ref="B52:F52"/>
    <mergeCell ref="K56:K60"/>
    <mergeCell ref="E57:F57"/>
    <mergeCell ref="I57:J57"/>
    <mergeCell ref="E58:G58"/>
    <mergeCell ref="I58:J58"/>
    <mergeCell ref="I47:J47"/>
    <mergeCell ref="I48:J48"/>
    <mergeCell ref="I49:J49"/>
    <mergeCell ref="B50:F50"/>
    <mergeCell ref="I50:J50"/>
    <mergeCell ref="B42:G42"/>
    <mergeCell ref="C43:G43"/>
    <mergeCell ref="B36:G36"/>
    <mergeCell ref="D44:D49"/>
    <mergeCell ref="B38:G38"/>
    <mergeCell ref="B40:G40"/>
    <mergeCell ref="D23:D35"/>
    <mergeCell ref="E23:E35"/>
    <mergeCell ref="I28:J28"/>
    <mergeCell ref="I29:J29"/>
    <mergeCell ref="I39:J39"/>
    <mergeCell ref="I30:J30"/>
    <mergeCell ref="I31:J31"/>
    <mergeCell ref="I32:J32"/>
    <mergeCell ref="I33:J33"/>
    <mergeCell ref="I34:J34"/>
    <mergeCell ref="I35:J35"/>
    <mergeCell ref="B19:G19"/>
    <mergeCell ref="I19:J19"/>
    <mergeCell ref="D12:D18"/>
    <mergeCell ref="E12:E18"/>
    <mergeCell ref="F12:F18"/>
    <mergeCell ref="I16:J16"/>
    <mergeCell ref="I12:J12"/>
    <mergeCell ref="I13:J13"/>
    <mergeCell ref="I14:J14"/>
    <mergeCell ref="I15:J15"/>
    <mergeCell ref="I17:J17"/>
    <mergeCell ref="I18:J18"/>
    <mergeCell ref="I36:J36"/>
    <mergeCell ref="I37:J37"/>
    <mergeCell ref="I38:J38"/>
    <mergeCell ref="D20:D21"/>
    <mergeCell ref="E20:E21"/>
    <mergeCell ref="F20:F21"/>
    <mergeCell ref="I20:J20"/>
    <mergeCell ref="B22:G22"/>
    <mergeCell ref="I22:J22"/>
    <mergeCell ref="I21:J21"/>
    <mergeCell ref="I26:J26"/>
    <mergeCell ref="I27:J27"/>
    <mergeCell ref="F23:F35"/>
    <mergeCell ref="I23:J23"/>
    <mergeCell ref="I24:J24"/>
    <mergeCell ref="I25:J25"/>
    <mergeCell ref="B1:K1"/>
    <mergeCell ref="D3:G3"/>
    <mergeCell ref="D4:G4"/>
    <mergeCell ref="D5:G5"/>
    <mergeCell ref="I5:I6"/>
    <mergeCell ref="D6:G6"/>
    <mergeCell ref="D7:G7"/>
    <mergeCell ref="B9:C9"/>
    <mergeCell ref="I9:J9"/>
    <mergeCell ref="I10:K11"/>
    <mergeCell ref="B11:G11"/>
  </mergeCells>
  <conditionalFormatting sqref="F41">
    <cfRule type="expression" dxfId="0" priority="1">
      <formula>$F$40=""</formula>
    </cfRule>
  </conditionalFormatting>
  <printOptions horizontalCentered="1"/>
  <pageMargins left="0.39370078740157483" right="0.39370078740157483" top="0.39370078740157483" bottom="0.47244094488188981" header="0.31496062992125984" footer="0.31496062992125984"/>
  <pageSetup paperSize="9" scale="64" orientation="portrait" horizontalDpi="4294967292" verticalDpi="4294967292" r:id="rId1"/>
  <headerFooter>
    <oddFooter>&amp;LITAD Ausfüllhilfe&amp;R25.07.2013</oddFooter>
  </headerFooter>
  <ignoredErrors>
    <ignoredError sqref="E7:G7 E5:G5 E6:G6 G10 G12:G18 G20:G21 G23:G35 G37 G39 G44:G49 G41 D56:D58"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74"/>
  <sheetViews>
    <sheetView showGridLines="0" zoomScaleNormal="100" workbookViewId="0">
      <selection activeCell="D4" sqref="D4:G4"/>
    </sheetView>
  </sheetViews>
  <sheetFormatPr baseColWidth="10" defaultColWidth="11.453125" defaultRowHeight="12.5" x14ac:dyDescent="0.25"/>
  <cols>
    <col min="1" max="1" width="1.7265625" customWidth="1"/>
    <col min="3" max="3" width="45.1796875" customWidth="1"/>
    <col min="5" max="5" width="10.453125" customWidth="1"/>
    <col min="6" max="6" width="13.1796875" customWidth="1"/>
    <col min="7" max="7" width="13.7265625" bestFit="1" customWidth="1"/>
    <col min="8" max="8" width="3.1796875" customWidth="1"/>
    <col min="9" max="9" width="13.1796875" customWidth="1"/>
    <col min="10" max="10" width="6.453125" customWidth="1"/>
    <col min="11" max="11" width="13" customWidth="1"/>
  </cols>
  <sheetData>
    <row r="1" spans="2:11" ht="27" customHeight="1" x14ac:dyDescent="0.25">
      <c r="B1" s="97" t="s">
        <v>60</v>
      </c>
      <c r="C1" s="97"/>
      <c r="D1" s="97"/>
      <c r="E1" s="97"/>
      <c r="F1" s="97"/>
      <c r="G1" s="97"/>
      <c r="H1" s="97"/>
      <c r="I1" s="97"/>
      <c r="J1" s="97"/>
      <c r="K1" s="97"/>
    </row>
    <row r="2" spans="2:11" ht="6" customHeight="1" x14ac:dyDescent="0.25">
      <c r="B2" s="82"/>
      <c r="C2" s="82"/>
      <c r="D2" s="82"/>
      <c r="E2" s="82"/>
      <c r="F2" s="82"/>
      <c r="G2" s="82"/>
      <c r="H2" s="82"/>
      <c r="I2" s="82"/>
      <c r="J2" s="82"/>
      <c r="K2" s="82"/>
    </row>
    <row r="3" spans="2:11" ht="21" customHeight="1" x14ac:dyDescent="0.25">
      <c r="B3" s="7" t="s">
        <v>0</v>
      </c>
      <c r="C3" s="8"/>
      <c r="D3" s="98"/>
      <c r="E3" s="98"/>
      <c r="F3" s="98"/>
      <c r="G3" s="98"/>
    </row>
    <row r="4" spans="2:11" ht="21" customHeight="1" x14ac:dyDescent="0.25">
      <c r="B4" s="7" t="s">
        <v>59</v>
      </c>
      <c r="C4" s="8"/>
      <c r="D4" s="99">
        <v>44562</v>
      </c>
      <c r="E4" s="98"/>
      <c r="F4" s="98"/>
      <c r="G4" s="98"/>
    </row>
    <row r="5" spans="2:11" ht="21" customHeight="1" x14ac:dyDescent="0.25">
      <c r="B5" s="7" t="s">
        <v>91</v>
      </c>
      <c r="C5" s="8"/>
      <c r="D5" s="100"/>
      <c r="E5" s="100"/>
      <c r="F5" s="100"/>
      <c r="G5" s="100"/>
      <c r="I5" s="101" t="s">
        <v>61</v>
      </c>
      <c r="J5" s="9" t="s">
        <v>93</v>
      </c>
      <c r="K5" s="10">
        <f>D5-(D6)</f>
        <v>0</v>
      </c>
    </row>
    <row r="6" spans="2:11" ht="21" customHeight="1" x14ac:dyDescent="0.25">
      <c r="B6" s="7" t="s">
        <v>90</v>
      </c>
      <c r="C6" s="8"/>
      <c r="D6" s="100"/>
      <c r="E6" s="100"/>
      <c r="F6" s="100"/>
      <c r="G6" s="100"/>
      <c r="I6" s="102"/>
      <c r="J6" s="9" t="s">
        <v>62</v>
      </c>
      <c r="K6" s="11" t="e">
        <f>K5/D5*100</f>
        <v>#DIV/0!</v>
      </c>
    </row>
    <row r="7" spans="2:11" ht="21" customHeight="1" x14ac:dyDescent="0.25">
      <c r="B7" s="7" t="s">
        <v>1</v>
      </c>
      <c r="C7" s="8"/>
      <c r="D7" s="103"/>
      <c r="E7" s="103"/>
      <c r="F7" s="103"/>
      <c r="G7" s="103"/>
      <c r="I7" s="9" t="s">
        <v>64</v>
      </c>
      <c r="J7" s="9" t="s">
        <v>63</v>
      </c>
      <c r="K7" s="12" t="e">
        <f>(G10*F10+SUM(G12:G18)*F12+SUM(G20:G21)*F20+SUM(G23:G35)*F23+G37*F37+G39*F39+G41*F41+G44*F44+G45*F45+G46*F46+G47*F47+G48*F48+G49*F49)/G50</f>
        <v>#DIV/0!</v>
      </c>
    </row>
    <row r="8" spans="2:11" ht="9.75" customHeight="1" thickBot="1" x14ac:dyDescent="0.3"/>
    <row r="9" spans="2:11" ht="65.5" thickBot="1" x14ac:dyDescent="0.3">
      <c r="B9" s="104" t="s">
        <v>2</v>
      </c>
      <c r="C9" s="105"/>
      <c r="D9" s="13" t="s">
        <v>3</v>
      </c>
      <c r="E9" s="13" t="s">
        <v>4</v>
      </c>
      <c r="F9" s="14" t="s">
        <v>5</v>
      </c>
      <c r="G9" s="15" t="s">
        <v>6</v>
      </c>
      <c r="I9" s="106" t="s">
        <v>81</v>
      </c>
      <c r="J9" s="107"/>
      <c r="K9" s="16" t="s">
        <v>7</v>
      </c>
    </row>
    <row r="10" spans="2:11" ht="12.75" customHeight="1" x14ac:dyDescent="0.25">
      <c r="B10" s="17">
        <v>150105</v>
      </c>
      <c r="C10" s="18" t="s">
        <v>8</v>
      </c>
      <c r="D10" s="19">
        <v>1</v>
      </c>
      <c r="E10" s="20">
        <v>32</v>
      </c>
      <c r="F10" s="19">
        <v>18.100000000000001</v>
      </c>
      <c r="G10" s="62"/>
      <c r="I10" s="111" t="s">
        <v>102</v>
      </c>
      <c r="J10" s="112"/>
      <c r="K10" s="113"/>
    </row>
    <row r="11" spans="2:11" ht="13.5" customHeight="1" x14ac:dyDescent="0.25">
      <c r="B11" s="108"/>
      <c r="C11" s="109"/>
      <c r="D11" s="109"/>
      <c r="E11" s="109"/>
      <c r="F11" s="109"/>
      <c r="G11" s="110"/>
      <c r="I11" s="114"/>
      <c r="J11" s="115"/>
      <c r="K11" s="116"/>
    </row>
    <row r="12" spans="2:11" x14ac:dyDescent="0.25">
      <c r="B12" s="21" t="s">
        <v>9</v>
      </c>
      <c r="C12" s="22" t="s">
        <v>10</v>
      </c>
      <c r="D12" s="117">
        <v>2</v>
      </c>
      <c r="E12" s="118">
        <v>48.9</v>
      </c>
      <c r="F12" s="119">
        <v>13.3</v>
      </c>
      <c r="G12" s="61"/>
      <c r="I12" s="120"/>
      <c r="J12" s="121"/>
      <c r="K12" s="65"/>
    </row>
    <row r="13" spans="2:11" ht="37.5" x14ac:dyDescent="0.25">
      <c r="B13" s="21" t="s">
        <v>11</v>
      </c>
      <c r="C13" s="22" t="s">
        <v>12</v>
      </c>
      <c r="D13" s="117"/>
      <c r="E13" s="118"/>
      <c r="F13" s="119"/>
      <c r="G13" s="61"/>
      <c r="I13" s="120"/>
      <c r="J13" s="121"/>
      <c r="K13" s="65"/>
    </row>
    <row r="14" spans="2:11" ht="25" x14ac:dyDescent="0.25">
      <c r="B14" s="21">
        <v>170903</v>
      </c>
      <c r="C14" s="23" t="s">
        <v>13</v>
      </c>
      <c r="D14" s="117"/>
      <c r="E14" s="118"/>
      <c r="F14" s="119"/>
      <c r="G14" s="61"/>
      <c r="I14" s="120"/>
      <c r="J14" s="121"/>
      <c r="K14" s="65"/>
    </row>
    <row r="15" spans="2:11" ht="37.5" x14ac:dyDescent="0.25">
      <c r="B15" s="21" t="s">
        <v>14</v>
      </c>
      <c r="C15" s="22" t="s">
        <v>58</v>
      </c>
      <c r="D15" s="117"/>
      <c r="E15" s="118"/>
      <c r="F15" s="119"/>
      <c r="G15" s="61"/>
      <c r="I15" s="120"/>
      <c r="J15" s="121"/>
      <c r="K15" s="65"/>
    </row>
    <row r="16" spans="2:11" ht="50" x14ac:dyDescent="0.25">
      <c r="B16" s="21" t="s">
        <v>15</v>
      </c>
      <c r="C16" s="22" t="s">
        <v>16</v>
      </c>
      <c r="D16" s="117"/>
      <c r="E16" s="118"/>
      <c r="F16" s="119"/>
      <c r="G16" s="61"/>
      <c r="I16" s="120"/>
      <c r="J16" s="121"/>
      <c r="K16" s="65"/>
    </row>
    <row r="17" spans="2:11" x14ac:dyDescent="0.25">
      <c r="B17" s="21">
        <v>191208</v>
      </c>
      <c r="C17" s="23" t="s">
        <v>17</v>
      </c>
      <c r="D17" s="117"/>
      <c r="E17" s="118"/>
      <c r="F17" s="119"/>
      <c r="G17" s="61"/>
      <c r="I17" s="120"/>
      <c r="J17" s="121"/>
      <c r="K17" s="65"/>
    </row>
    <row r="18" spans="2:11" ht="25" x14ac:dyDescent="0.25">
      <c r="B18" s="21">
        <v>200132</v>
      </c>
      <c r="C18" s="23" t="s">
        <v>89</v>
      </c>
      <c r="D18" s="117"/>
      <c r="E18" s="118"/>
      <c r="F18" s="119"/>
      <c r="G18" s="61"/>
      <c r="I18" s="120"/>
      <c r="J18" s="121"/>
      <c r="K18" s="65"/>
    </row>
    <row r="19" spans="2:11" ht="12" customHeight="1" x14ac:dyDescent="0.25">
      <c r="B19" s="108"/>
      <c r="C19" s="109"/>
      <c r="D19" s="109"/>
      <c r="E19" s="109"/>
      <c r="F19" s="109"/>
      <c r="G19" s="110"/>
      <c r="I19" s="120"/>
      <c r="J19" s="121"/>
      <c r="K19" s="65"/>
    </row>
    <row r="20" spans="2:11" ht="18" customHeight="1" x14ac:dyDescent="0.25">
      <c r="B20" s="24" t="s">
        <v>18</v>
      </c>
      <c r="C20" s="23" t="s">
        <v>19</v>
      </c>
      <c r="D20" s="117">
        <v>3</v>
      </c>
      <c r="E20" s="122">
        <v>50</v>
      </c>
      <c r="F20" s="122">
        <v>10</v>
      </c>
      <c r="G20" s="61"/>
      <c r="I20" s="120"/>
      <c r="J20" s="121"/>
      <c r="K20" s="65"/>
    </row>
    <row r="21" spans="2:11" ht="39.75" customHeight="1" x14ac:dyDescent="0.25">
      <c r="B21" s="24" t="s">
        <v>20</v>
      </c>
      <c r="C21" s="22" t="s">
        <v>88</v>
      </c>
      <c r="D21" s="117"/>
      <c r="E21" s="122"/>
      <c r="F21" s="122"/>
      <c r="G21" s="61"/>
      <c r="I21" s="120"/>
      <c r="J21" s="121"/>
      <c r="K21" s="65"/>
    </row>
    <row r="22" spans="2:11" ht="12.75" customHeight="1" x14ac:dyDescent="0.25">
      <c r="B22" s="108"/>
      <c r="C22" s="109"/>
      <c r="D22" s="109"/>
      <c r="E22" s="109"/>
      <c r="F22" s="109"/>
      <c r="G22" s="110"/>
      <c r="I22" s="120"/>
      <c r="J22" s="121"/>
      <c r="K22" s="65"/>
    </row>
    <row r="23" spans="2:11" x14ac:dyDescent="0.25">
      <c r="B23" s="21" t="s">
        <v>21</v>
      </c>
      <c r="C23" s="22" t="s">
        <v>22</v>
      </c>
      <c r="D23" s="117">
        <v>4</v>
      </c>
      <c r="E23" s="117">
        <v>53.5</v>
      </c>
      <c r="F23" s="117">
        <v>8.8000000000000007</v>
      </c>
      <c r="G23" s="61"/>
      <c r="I23" s="120"/>
      <c r="J23" s="121"/>
      <c r="K23" s="65"/>
    </row>
    <row r="24" spans="2:11" x14ac:dyDescent="0.25">
      <c r="B24" s="21" t="s">
        <v>23</v>
      </c>
      <c r="C24" s="22" t="s">
        <v>22</v>
      </c>
      <c r="D24" s="117"/>
      <c r="E24" s="117"/>
      <c r="F24" s="117"/>
      <c r="G24" s="61"/>
      <c r="I24" s="120"/>
      <c r="J24" s="121"/>
      <c r="K24" s="65"/>
    </row>
    <row r="25" spans="2:11" x14ac:dyDescent="0.25">
      <c r="B25" s="21" t="s">
        <v>24</v>
      </c>
      <c r="C25" s="22" t="s">
        <v>25</v>
      </c>
      <c r="D25" s="117"/>
      <c r="E25" s="117"/>
      <c r="F25" s="117"/>
      <c r="G25" s="61"/>
      <c r="I25" s="120"/>
      <c r="J25" s="121"/>
      <c r="K25" s="65"/>
    </row>
    <row r="26" spans="2:11" x14ac:dyDescent="0.25">
      <c r="B26" s="21" t="s">
        <v>26</v>
      </c>
      <c r="C26" s="22" t="s">
        <v>27</v>
      </c>
      <c r="D26" s="117"/>
      <c r="E26" s="117"/>
      <c r="F26" s="117"/>
      <c r="G26" s="61"/>
      <c r="I26" s="120"/>
      <c r="J26" s="121"/>
      <c r="K26" s="65"/>
    </row>
    <row r="27" spans="2:11" x14ac:dyDescent="0.25">
      <c r="B27" s="21" t="s">
        <v>28</v>
      </c>
      <c r="C27" s="22" t="s">
        <v>29</v>
      </c>
      <c r="D27" s="117"/>
      <c r="E27" s="117"/>
      <c r="F27" s="117"/>
      <c r="G27" s="61"/>
      <c r="I27" s="120"/>
      <c r="J27" s="121"/>
      <c r="K27" s="65"/>
    </row>
    <row r="28" spans="2:11" x14ac:dyDescent="0.25">
      <c r="B28" s="21">
        <v>200108</v>
      </c>
      <c r="C28" s="22" t="s">
        <v>30</v>
      </c>
      <c r="D28" s="117"/>
      <c r="E28" s="117"/>
      <c r="F28" s="117"/>
      <c r="G28" s="61"/>
      <c r="I28" s="120"/>
      <c r="J28" s="121"/>
      <c r="K28" s="65"/>
    </row>
    <row r="29" spans="2:11" x14ac:dyDescent="0.25">
      <c r="B29" s="21" t="s">
        <v>31</v>
      </c>
      <c r="C29" s="22" t="s">
        <v>32</v>
      </c>
      <c r="D29" s="117"/>
      <c r="E29" s="117"/>
      <c r="F29" s="117"/>
      <c r="G29" s="61"/>
      <c r="I29" s="120"/>
      <c r="J29" s="121"/>
      <c r="K29" s="65"/>
    </row>
    <row r="30" spans="2:11" x14ac:dyDescent="0.25">
      <c r="B30" s="21" t="s">
        <v>33</v>
      </c>
      <c r="C30" s="22" t="s">
        <v>34</v>
      </c>
      <c r="D30" s="117"/>
      <c r="E30" s="117"/>
      <c r="F30" s="117"/>
      <c r="G30" s="61"/>
      <c r="I30" s="120"/>
      <c r="J30" s="121"/>
      <c r="K30" s="65"/>
    </row>
    <row r="31" spans="2:11" x14ac:dyDescent="0.25">
      <c r="B31" s="21">
        <v>200301</v>
      </c>
      <c r="C31" s="22" t="s">
        <v>35</v>
      </c>
      <c r="D31" s="117"/>
      <c r="E31" s="117"/>
      <c r="F31" s="117"/>
      <c r="G31" s="61"/>
      <c r="I31" s="120"/>
      <c r="J31" s="121"/>
      <c r="K31" s="65"/>
    </row>
    <row r="32" spans="2:11" x14ac:dyDescent="0.25">
      <c r="B32" s="21">
        <v>200302</v>
      </c>
      <c r="C32" s="22" t="s">
        <v>36</v>
      </c>
      <c r="D32" s="117"/>
      <c r="E32" s="117"/>
      <c r="F32" s="117"/>
      <c r="G32" s="61"/>
      <c r="I32" s="120"/>
      <c r="J32" s="121"/>
      <c r="K32" s="65"/>
    </row>
    <row r="33" spans="2:11" x14ac:dyDescent="0.25">
      <c r="B33" s="21" t="s">
        <v>37</v>
      </c>
      <c r="C33" s="22" t="s">
        <v>38</v>
      </c>
      <c r="D33" s="117"/>
      <c r="E33" s="117"/>
      <c r="F33" s="117"/>
      <c r="G33" s="61"/>
      <c r="I33" s="120"/>
      <c r="J33" s="121"/>
      <c r="K33" s="65"/>
    </row>
    <row r="34" spans="2:11" x14ac:dyDescent="0.25">
      <c r="B34" s="21">
        <v>200306</v>
      </c>
      <c r="C34" s="25" t="s">
        <v>39</v>
      </c>
      <c r="D34" s="117"/>
      <c r="E34" s="117"/>
      <c r="F34" s="117"/>
      <c r="G34" s="61"/>
      <c r="I34" s="120"/>
      <c r="J34" s="121"/>
      <c r="K34" s="65"/>
    </row>
    <row r="35" spans="2:11" x14ac:dyDescent="0.25">
      <c r="B35" s="21" t="s">
        <v>40</v>
      </c>
      <c r="C35" s="25" t="s">
        <v>41</v>
      </c>
      <c r="D35" s="117"/>
      <c r="E35" s="117"/>
      <c r="F35" s="117"/>
      <c r="G35" s="61"/>
      <c r="I35" s="120"/>
      <c r="J35" s="121"/>
      <c r="K35" s="65"/>
    </row>
    <row r="36" spans="2:11" x14ac:dyDescent="0.25">
      <c r="B36" s="108"/>
      <c r="C36" s="109"/>
      <c r="D36" s="109"/>
      <c r="E36" s="109"/>
      <c r="F36" s="109"/>
      <c r="G36" s="110"/>
      <c r="I36" s="120"/>
      <c r="J36" s="121"/>
      <c r="K36" s="65"/>
    </row>
    <row r="37" spans="2:11" x14ac:dyDescent="0.25">
      <c r="B37" s="21" t="s">
        <v>42</v>
      </c>
      <c r="C37" s="25" t="s">
        <v>43</v>
      </c>
      <c r="D37" s="83">
        <v>5</v>
      </c>
      <c r="E37" s="83">
        <v>60.3</v>
      </c>
      <c r="F37" s="86">
        <v>16</v>
      </c>
      <c r="G37" s="61"/>
      <c r="I37" s="120"/>
      <c r="J37" s="121"/>
      <c r="K37" s="65"/>
    </row>
    <row r="38" spans="2:11" x14ac:dyDescent="0.25">
      <c r="B38" s="123"/>
      <c r="C38" s="124"/>
      <c r="D38" s="124"/>
      <c r="E38" s="124"/>
      <c r="F38" s="124"/>
      <c r="G38" s="125"/>
      <c r="I38" s="120"/>
      <c r="J38" s="121"/>
      <c r="K38" s="65"/>
    </row>
    <row r="39" spans="2:11" x14ac:dyDescent="0.25">
      <c r="B39" s="21"/>
      <c r="C39" s="22" t="s">
        <v>92</v>
      </c>
      <c r="D39" s="87">
        <v>6</v>
      </c>
      <c r="E39" s="86">
        <v>90</v>
      </c>
      <c r="F39" s="83">
        <v>15</v>
      </c>
      <c r="G39" s="61"/>
      <c r="I39" s="120"/>
      <c r="J39" s="121"/>
      <c r="K39" s="65"/>
    </row>
    <row r="40" spans="2:11" x14ac:dyDescent="0.25">
      <c r="B40" s="108"/>
      <c r="C40" s="109"/>
      <c r="D40" s="109"/>
      <c r="E40" s="109"/>
      <c r="F40" s="109"/>
      <c r="G40" s="110"/>
      <c r="I40" s="84"/>
      <c r="J40" s="85"/>
      <c r="K40" s="65"/>
    </row>
    <row r="41" spans="2:11" x14ac:dyDescent="0.25">
      <c r="B41" s="21">
        <v>190805</v>
      </c>
      <c r="C41" s="22" t="s">
        <v>105</v>
      </c>
      <c r="D41" s="83">
        <v>7</v>
      </c>
      <c r="E41" s="86">
        <v>80</v>
      </c>
      <c r="F41" s="86"/>
      <c r="G41" s="61"/>
      <c r="I41" s="84"/>
      <c r="J41" s="85"/>
      <c r="K41" s="65"/>
    </row>
    <row r="42" spans="2:11" x14ac:dyDescent="0.25">
      <c r="B42" s="108"/>
      <c r="C42" s="109"/>
      <c r="D42" s="109"/>
      <c r="E42" s="109"/>
      <c r="F42" s="109"/>
      <c r="G42" s="110"/>
      <c r="I42" s="84"/>
      <c r="J42" s="85"/>
      <c r="K42" s="65"/>
    </row>
    <row r="43" spans="2:11" ht="12.75" customHeight="1" x14ac:dyDescent="0.25">
      <c r="B43" s="21" t="s">
        <v>44</v>
      </c>
      <c r="C43" s="129" t="s">
        <v>79</v>
      </c>
      <c r="D43" s="130"/>
      <c r="E43" s="130"/>
      <c r="F43" s="130"/>
      <c r="G43" s="131"/>
      <c r="I43" s="84"/>
      <c r="J43" s="85"/>
      <c r="K43" s="65"/>
    </row>
    <row r="44" spans="2:11" x14ac:dyDescent="0.25">
      <c r="B44" s="55"/>
      <c r="C44" s="56"/>
      <c r="D44" s="126">
        <v>8</v>
      </c>
      <c r="E44" s="1"/>
      <c r="F44" s="1"/>
      <c r="G44" s="61"/>
      <c r="I44" s="84"/>
      <c r="J44" s="85"/>
      <c r="K44" s="65"/>
    </row>
    <row r="45" spans="2:11" x14ac:dyDescent="0.25">
      <c r="B45" s="55"/>
      <c r="C45" s="56"/>
      <c r="D45" s="127"/>
      <c r="E45" s="1"/>
      <c r="F45" s="1"/>
      <c r="G45" s="61"/>
      <c r="I45" s="84"/>
      <c r="J45" s="85"/>
      <c r="K45" s="65"/>
    </row>
    <row r="46" spans="2:11" x14ac:dyDescent="0.25">
      <c r="B46" s="55"/>
      <c r="C46" s="56"/>
      <c r="D46" s="127"/>
      <c r="E46" s="1"/>
      <c r="F46" s="1"/>
      <c r="G46" s="61"/>
      <c r="I46" s="84"/>
      <c r="J46" s="85"/>
      <c r="K46" s="65"/>
    </row>
    <row r="47" spans="2:11" x14ac:dyDescent="0.25">
      <c r="B47" s="55"/>
      <c r="C47" s="56"/>
      <c r="D47" s="127"/>
      <c r="E47" s="1"/>
      <c r="F47" s="1"/>
      <c r="G47" s="61"/>
      <c r="I47" s="120"/>
      <c r="J47" s="121"/>
      <c r="K47" s="65"/>
    </row>
    <row r="48" spans="2:11" x14ac:dyDescent="0.25">
      <c r="B48" s="55"/>
      <c r="C48" s="56"/>
      <c r="D48" s="127"/>
      <c r="E48" s="1"/>
      <c r="F48" s="1"/>
      <c r="G48" s="61"/>
      <c r="I48" s="120"/>
      <c r="J48" s="121"/>
      <c r="K48" s="65"/>
    </row>
    <row r="49" spans="2:15" ht="25" x14ac:dyDescent="0.25">
      <c r="B49" s="21" t="s">
        <v>44</v>
      </c>
      <c r="C49" s="22" t="s">
        <v>80</v>
      </c>
      <c r="D49" s="128"/>
      <c r="E49" s="83">
        <v>0</v>
      </c>
      <c r="F49" s="86">
        <v>10</v>
      </c>
      <c r="G49" s="64">
        <f>K51</f>
        <v>0</v>
      </c>
      <c r="I49" s="120"/>
      <c r="J49" s="121"/>
      <c r="K49" s="65"/>
    </row>
    <row r="50" spans="2:15" ht="14.15" customHeight="1" x14ac:dyDescent="0.25">
      <c r="B50" s="138" t="s">
        <v>45</v>
      </c>
      <c r="C50" s="139"/>
      <c r="D50" s="139"/>
      <c r="E50" s="139"/>
      <c r="F50" s="140"/>
      <c r="G50" s="60">
        <f>SUM(G10:G49)</f>
        <v>0</v>
      </c>
      <c r="I50" s="120"/>
      <c r="J50" s="121"/>
      <c r="K50" s="65"/>
    </row>
    <row r="51" spans="2:15" ht="14.15" customHeight="1" x14ac:dyDescent="0.25">
      <c r="B51" s="138" t="s">
        <v>50</v>
      </c>
      <c r="C51" s="139"/>
      <c r="D51" s="139"/>
      <c r="E51" s="139"/>
      <c r="F51" s="140"/>
      <c r="G51" s="28">
        <f>F10*G10+F12*SUM(G12:G18)+F20*SUM(G20:G21)+F23*SUM(G23:G35)+F37*G37+F39*G39+F41*G41+G44*F44+F45*G45+G46*F46+F47*G47+G48*F48+G49*F49</f>
        <v>0</v>
      </c>
      <c r="I51" s="132" t="s">
        <v>95</v>
      </c>
      <c r="J51" s="133"/>
      <c r="K51" s="136">
        <f>SUM(K12:K50)</f>
        <v>0</v>
      </c>
    </row>
    <row r="52" spans="2:15" ht="14.15" customHeight="1" thickBot="1" x14ac:dyDescent="0.3">
      <c r="B52" s="138" t="s">
        <v>106</v>
      </c>
      <c r="C52" s="139"/>
      <c r="D52" s="139"/>
      <c r="E52" s="139"/>
      <c r="F52" s="140"/>
      <c r="G52" s="29" t="e">
        <f>(E10/100*F10*G10+E12/100*F12*SUM(G12:G18)+E20/100*F20*SUM(G20:G21)+E23/100*F23*SUM(G23:G35)+E37/100*F37*G37+E39/100*F39*G39+E41/100*F41*G41+E44/100*F44*G44+E45/100*F45*G45+E46/100*F46*G46+E47/100*F47*G47+E48/100*F48*G48)/(G50*K7)*100</f>
        <v>#DIV/0!</v>
      </c>
      <c r="I52" s="134"/>
      <c r="J52" s="135"/>
      <c r="K52" s="137"/>
      <c r="O52" s="8"/>
    </row>
    <row r="53" spans="2:15" ht="11.15" customHeight="1" thickBot="1" x14ac:dyDescent="0.3">
      <c r="I53" s="30" t="s">
        <v>46</v>
      </c>
      <c r="J53" s="30"/>
    </row>
    <row r="54" spans="2:15" ht="14.15" customHeight="1" x14ac:dyDescent="0.25">
      <c r="B54" s="141" t="s">
        <v>103</v>
      </c>
      <c r="C54" s="142"/>
      <c r="D54" s="142"/>
      <c r="E54" s="142"/>
      <c r="F54" s="142"/>
      <c r="G54" s="143"/>
    </row>
    <row r="55" spans="2:15" ht="14.15" customHeight="1" thickBot="1" x14ac:dyDescent="0.3">
      <c r="B55" s="186" t="s">
        <v>73</v>
      </c>
      <c r="C55" s="188"/>
      <c r="D55" s="31" t="s">
        <v>74</v>
      </c>
      <c r="E55" s="88" t="s">
        <v>47</v>
      </c>
      <c r="F55" s="33"/>
      <c r="G55" s="34"/>
    </row>
    <row r="56" spans="2:15" ht="14.15" customHeight="1" x14ac:dyDescent="0.25">
      <c r="B56" s="35" t="s">
        <v>65</v>
      </c>
      <c r="C56" s="36"/>
      <c r="D56" s="2"/>
      <c r="E56" s="149"/>
      <c r="F56" s="154"/>
      <c r="G56" s="155"/>
      <c r="I56" s="144">
        <f>D56*0.86*E55/1000</f>
        <v>0</v>
      </c>
      <c r="J56" s="145"/>
      <c r="K56" s="146" t="s">
        <v>51</v>
      </c>
    </row>
    <row r="57" spans="2:15" ht="14.15" customHeight="1" x14ac:dyDescent="0.25">
      <c r="B57" s="35" t="s">
        <v>66</v>
      </c>
      <c r="C57" s="36"/>
      <c r="D57" s="2"/>
      <c r="E57" s="149" t="s">
        <v>68</v>
      </c>
      <c r="F57" s="150"/>
      <c r="G57" s="28">
        <f>D57/2</f>
        <v>0</v>
      </c>
      <c r="I57" s="151">
        <f>G57*0.86*E55/1000</f>
        <v>0</v>
      </c>
      <c r="J57" s="152"/>
      <c r="K57" s="147"/>
    </row>
    <row r="58" spans="2:15" ht="14.15" customHeight="1" x14ac:dyDescent="0.25">
      <c r="B58" s="37" t="s">
        <v>67</v>
      </c>
      <c r="C58" s="38"/>
      <c r="D58" s="3"/>
      <c r="E58" s="153"/>
      <c r="F58" s="154"/>
      <c r="G58" s="155"/>
      <c r="I58" s="151">
        <f>D58*0.86*E55/1000</f>
        <v>0</v>
      </c>
      <c r="J58" s="152"/>
      <c r="K58" s="147"/>
    </row>
    <row r="59" spans="2:15" ht="14.15" customHeight="1" x14ac:dyDescent="0.25">
      <c r="B59" s="186" t="s">
        <v>72</v>
      </c>
      <c r="C59" s="187"/>
      <c r="D59" s="31" t="s">
        <v>71</v>
      </c>
      <c r="E59" s="88" t="s">
        <v>48</v>
      </c>
      <c r="F59" s="39" t="s">
        <v>70</v>
      </c>
      <c r="G59" s="40"/>
      <c r="I59" s="151">
        <f>G59*E59/1000</f>
        <v>0</v>
      </c>
      <c r="J59" s="152"/>
      <c r="K59" s="147"/>
    </row>
    <row r="60" spans="2:15" ht="14.15" customHeight="1" thickBot="1" x14ac:dyDescent="0.3">
      <c r="B60" s="177" t="s">
        <v>49</v>
      </c>
      <c r="C60" s="178"/>
      <c r="D60" s="178"/>
      <c r="E60" s="178"/>
      <c r="F60" s="179"/>
      <c r="G60" s="41" t="e">
        <f>I60/(G51+I60)*100</f>
        <v>#DIV/0!</v>
      </c>
      <c r="I60" s="180">
        <f>SUM(I56:I59)</f>
        <v>0</v>
      </c>
      <c r="J60" s="181"/>
      <c r="K60" s="148"/>
    </row>
    <row r="61" spans="2:15" ht="8.25" customHeight="1" thickBot="1" x14ac:dyDescent="0.3">
      <c r="B61" s="30"/>
    </row>
    <row r="62" spans="2:15" ht="14.15" customHeight="1" x14ac:dyDescent="0.25">
      <c r="B62" s="182" t="s">
        <v>52</v>
      </c>
      <c r="C62" s="183"/>
      <c r="D62" s="183"/>
      <c r="E62" s="183"/>
      <c r="F62" s="184"/>
      <c r="G62" s="42" t="e">
        <f>G52*D6/100000</f>
        <v>#DIV/0!</v>
      </c>
    </row>
    <row r="63" spans="2:15" ht="14.15" customHeight="1" x14ac:dyDescent="0.25">
      <c r="B63" s="189" t="s">
        <v>53</v>
      </c>
      <c r="C63" s="190"/>
      <c r="D63" s="190"/>
      <c r="E63" s="190"/>
      <c r="F63" s="191"/>
      <c r="G63" s="43" t="e">
        <f>G62*G60/100</f>
        <v>#DIV/0!</v>
      </c>
    </row>
    <row r="64" spans="2:15" ht="14.15" customHeight="1" thickBot="1" x14ac:dyDescent="0.3">
      <c r="B64" s="192" t="s">
        <v>54</v>
      </c>
      <c r="C64" s="193"/>
      <c r="D64" s="193"/>
      <c r="E64" s="193"/>
      <c r="F64" s="194"/>
      <c r="G64" s="44" t="e">
        <f>G62-G63</f>
        <v>#DIV/0!</v>
      </c>
    </row>
    <row r="65" spans="2:11" ht="18.5" thickBot="1" x14ac:dyDescent="0.3">
      <c r="B65" s="45" t="s">
        <v>57</v>
      </c>
      <c r="C65" s="46"/>
      <c r="D65" s="46"/>
      <c r="E65" s="46"/>
      <c r="F65" s="46"/>
      <c r="G65" s="59" t="e">
        <f>(E10/100*F10*G10+E12/100*F12*SUM(G12:G18)+E20/100*F20*SUM(G20:G21)+E23/100*F23*SUM(G23:G35)+E37/100*F37*G37+E39/100*F39*G39+E41/100*F41*G41+E44/100*F44*G44+E45/100*F45*G45+E46/100*F46*G46+E47/100*F47*G47+E48/100*F48*G48)/((G50*K7)+I60)*100</f>
        <v>#DIV/0!</v>
      </c>
      <c r="K65" s="47"/>
    </row>
    <row r="66" spans="2:11" ht="7.5" customHeight="1" thickBot="1" x14ac:dyDescent="0.3"/>
    <row r="67" spans="2:11" ht="19.5" customHeight="1" x14ac:dyDescent="0.25">
      <c r="B67" s="195" t="s">
        <v>104</v>
      </c>
      <c r="C67" s="196"/>
      <c r="D67" s="196"/>
      <c r="E67" s="196"/>
      <c r="F67" s="196"/>
      <c r="G67" s="197"/>
      <c r="I67" s="156" t="s">
        <v>69</v>
      </c>
      <c r="J67" s="157"/>
      <c r="K67" s="158"/>
    </row>
    <row r="68" spans="2:11" ht="10.5" customHeight="1" x14ac:dyDescent="0.25">
      <c r="B68" s="162"/>
      <c r="C68" s="163"/>
      <c r="D68" s="163"/>
      <c r="E68" s="163"/>
      <c r="F68" s="163"/>
      <c r="G68" s="164"/>
      <c r="I68" s="159"/>
      <c r="J68" s="160"/>
      <c r="K68" s="161"/>
    </row>
    <row r="69" spans="2:11" ht="14.25" customHeight="1" x14ac:dyDescent="0.25">
      <c r="B69" s="165"/>
      <c r="C69" s="166"/>
      <c r="D69" s="166"/>
      <c r="E69" s="166"/>
      <c r="F69" s="166"/>
      <c r="G69" s="167"/>
      <c r="I69" s="48"/>
      <c r="K69" s="49"/>
    </row>
    <row r="70" spans="2:11" ht="14.25" customHeight="1" thickBot="1" x14ac:dyDescent="0.3">
      <c r="B70" s="165"/>
      <c r="C70" s="166"/>
      <c r="D70" s="166"/>
      <c r="E70" s="166"/>
      <c r="F70" s="166"/>
      <c r="G70" s="167"/>
      <c r="I70" s="50"/>
      <c r="J70" s="51"/>
      <c r="K70" s="52"/>
    </row>
    <row r="71" spans="2:11" ht="23.25" customHeight="1" thickTop="1" x14ac:dyDescent="0.25">
      <c r="B71" s="165"/>
      <c r="C71" s="166"/>
      <c r="D71" s="166"/>
      <c r="E71" s="166"/>
      <c r="F71" s="166"/>
      <c r="G71" s="167"/>
      <c r="I71" s="171" t="s">
        <v>78</v>
      </c>
      <c r="J71" s="172"/>
      <c r="K71" s="173"/>
    </row>
    <row r="72" spans="2:11" ht="6" customHeight="1" thickBot="1" x14ac:dyDescent="0.3">
      <c r="B72" s="168"/>
      <c r="C72" s="169"/>
      <c r="D72" s="169"/>
      <c r="E72" s="169"/>
      <c r="F72" s="169"/>
      <c r="G72" s="170"/>
      <c r="I72" s="174"/>
      <c r="J72" s="175"/>
      <c r="K72" s="176"/>
    </row>
    <row r="73" spans="2:11" ht="7.5" customHeight="1" x14ac:dyDescent="0.25">
      <c r="I73" s="53"/>
      <c r="J73" s="53"/>
      <c r="K73" s="53"/>
    </row>
    <row r="74" spans="2:11" ht="13" x14ac:dyDescent="0.25">
      <c r="B74" s="54"/>
      <c r="C74" s="7" t="s">
        <v>55</v>
      </c>
      <c r="D74" s="185" t="s">
        <v>56</v>
      </c>
      <c r="E74" s="185"/>
      <c r="F74" s="185"/>
    </row>
  </sheetData>
  <sheetProtection selectLockedCells="1"/>
  <mergeCells count="86">
    <mergeCell ref="D74:F74"/>
    <mergeCell ref="B59:C59"/>
    <mergeCell ref="B55:C55"/>
    <mergeCell ref="B63:F63"/>
    <mergeCell ref="B64:F64"/>
    <mergeCell ref="B67:G67"/>
    <mergeCell ref="E56:G56"/>
    <mergeCell ref="I67:K68"/>
    <mergeCell ref="B68:G72"/>
    <mergeCell ref="I71:K72"/>
    <mergeCell ref="I59:J59"/>
    <mergeCell ref="B60:F60"/>
    <mergeCell ref="I60:J60"/>
    <mergeCell ref="B62:F62"/>
    <mergeCell ref="I56:J56"/>
    <mergeCell ref="K56:K60"/>
    <mergeCell ref="E57:F57"/>
    <mergeCell ref="I57:J57"/>
    <mergeCell ref="E58:G58"/>
    <mergeCell ref="I58:J58"/>
    <mergeCell ref="I51:J52"/>
    <mergeCell ref="K51:K52"/>
    <mergeCell ref="B52:F52"/>
    <mergeCell ref="B54:G54"/>
    <mergeCell ref="B50:F50"/>
    <mergeCell ref="I50:J50"/>
    <mergeCell ref="B51:F51"/>
    <mergeCell ref="I34:J34"/>
    <mergeCell ref="I35:J35"/>
    <mergeCell ref="B36:G36"/>
    <mergeCell ref="I36:J36"/>
    <mergeCell ref="I37:J37"/>
    <mergeCell ref="B38:G38"/>
    <mergeCell ref="I38:J38"/>
    <mergeCell ref="I47:J47"/>
    <mergeCell ref="I48:J48"/>
    <mergeCell ref="B40:G40"/>
    <mergeCell ref="I39:J39"/>
    <mergeCell ref="B42:G42"/>
    <mergeCell ref="D44:D49"/>
    <mergeCell ref="I49:J49"/>
    <mergeCell ref="C43:G43"/>
    <mergeCell ref="I33:J33"/>
    <mergeCell ref="B22:G22"/>
    <mergeCell ref="I22:J22"/>
    <mergeCell ref="D23:D35"/>
    <mergeCell ref="E23:E35"/>
    <mergeCell ref="F23:F35"/>
    <mergeCell ref="I23:J23"/>
    <mergeCell ref="I24:J24"/>
    <mergeCell ref="I25:J25"/>
    <mergeCell ref="I26:J26"/>
    <mergeCell ref="I27:J27"/>
    <mergeCell ref="I28:J28"/>
    <mergeCell ref="I29:J29"/>
    <mergeCell ref="I30:J30"/>
    <mergeCell ref="I31:J31"/>
    <mergeCell ref="I32:J32"/>
    <mergeCell ref="B19:G19"/>
    <mergeCell ref="I19:J19"/>
    <mergeCell ref="D20:D21"/>
    <mergeCell ref="E20:E21"/>
    <mergeCell ref="F20:F21"/>
    <mergeCell ref="I20:J20"/>
    <mergeCell ref="I21:J21"/>
    <mergeCell ref="D12:D18"/>
    <mergeCell ref="E12:E18"/>
    <mergeCell ref="F12:F18"/>
    <mergeCell ref="I12:J12"/>
    <mergeCell ref="I13:J13"/>
    <mergeCell ref="I14:J14"/>
    <mergeCell ref="I15:J15"/>
    <mergeCell ref="I16:J16"/>
    <mergeCell ref="I17:J17"/>
    <mergeCell ref="I18:J18"/>
    <mergeCell ref="D7:G7"/>
    <mergeCell ref="B9:C9"/>
    <mergeCell ref="I9:J9"/>
    <mergeCell ref="B11:G11"/>
    <mergeCell ref="I10:K11"/>
    <mergeCell ref="B1:K1"/>
    <mergeCell ref="D3:G3"/>
    <mergeCell ref="D4:G4"/>
    <mergeCell ref="D5:G5"/>
    <mergeCell ref="I5:I6"/>
    <mergeCell ref="D6:G6"/>
  </mergeCells>
  <conditionalFormatting sqref="F41">
    <cfRule type="expression" dxfId="12" priority="1">
      <formula>$F$41=""</formula>
    </cfRule>
  </conditionalFormatting>
  <printOptions horizontalCentered="1"/>
  <pageMargins left="0.39370078740157483" right="0.39370078740157483" top="0.39370078740157483" bottom="0.47244094488188981" header="0.31496062992125984" footer="0.31496062992125984"/>
  <pageSetup paperSize="9" scale="64" orientation="portrait" horizontalDpi="360" verticalDpi="360" r:id="rId1"/>
  <headerFooter>
    <oddFooter>&amp;L&amp;8ITAD Ausfüllhilfe (Stand: 05.04.2019)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75"/>
  <sheetViews>
    <sheetView showGridLines="0" zoomScaleNormal="100" workbookViewId="0">
      <selection activeCell="D4" sqref="D4:G4"/>
    </sheetView>
  </sheetViews>
  <sheetFormatPr baseColWidth="10" defaultColWidth="11.453125" defaultRowHeight="12.5" x14ac:dyDescent="0.25"/>
  <cols>
    <col min="1" max="1" width="1.7265625" customWidth="1"/>
    <col min="3" max="3" width="45.1796875" customWidth="1"/>
    <col min="5" max="5" width="10.453125" customWidth="1"/>
    <col min="6" max="6" width="13.1796875" customWidth="1"/>
    <col min="7" max="7" width="13.7265625" bestFit="1" customWidth="1"/>
    <col min="8" max="8" width="3.1796875" customWidth="1"/>
    <col min="9" max="9" width="13.1796875" customWidth="1"/>
    <col min="10" max="10" width="6.453125" customWidth="1"/>
    <col min="11" max="11" width="13" customWidth="1"/>
  </cols>
  <sheetData>
    <row r="1" spans="2:11" ht="27" customHeight="1" x14ac:dyDescent="0.25">
      <c r="B1" s="97" t="s">
        <v>60</v>
      </c>
      <c r="C1" s="97"/>
      <c r="D1" s="97"/>
      <c r="E1" s="97"/>
      <c r="F1" s="97"/>
      <c r="G1" s="97"/>
      <c r="H1" s="97"/>
      <c r="I1" s="97"/>
      <c r="J1" s="97"/>
      <c r="K1" s="97"/>
    </row>
    <row r="2" spans="2:11" ht="6" customHeight="1" x14ac:dyDescent="0.25">
      <c r="B2" s="82"/>
      <c r="C2" s="82"/>
      <c r="D2" s="82"/>
      <c r="E2" s="82"/>
      <c r="F2" s="82"/>
      <c r="G2" s="82"/>
      <c r="H2" s="82"/>
      <c r="I2" s="82"/>
      <c r="J2" s="82"/>
      <c r="K2" s="82"/>
    </row>
    <row r="3" spans="2:11" ht="21" customHeight="1" x14ac:dyDescent="0.25">
      <c r="B3" s="7" t="s">
        <v>0</v>
      </c>
      <c r="C3" s="8"/>
      <c r="D3" s="98">
        <f>'1'!D3:G3</f>
        <v>0</v>
      </c>
      <c r="E3" s="98"/>
      <c r="F3" s="98"/>
      <c r="G3" s="98"/>
    </row>
    <row r="4" spans="2:11" ht="21" customHeight="1" x14ac:dyDescent="0.25">
      <c r="B4" s="7" t="s">
        <v>59</v>
      </c>
      <c r="C4" s="8"/>
      <c r="D4" s="99">
        <v>44593</v>
      </c>
      <c r="E4" s="98"/>
      <c r="F4" s="98"/>
      <c r="G4" s="98"/>
    </row>
    <row r="5" spans="2:11" ht="21" customHeight="1" x14ac:dyDescent="0.25">
      <c r="B5" s="7" t="s">
        <v>91</v>
      </c>
      <c r="C5" s="8"/>
      <c r="D5" s="100"/>
      <c r="E5" s="100"/>
      <c r="F5" s="100"/>
      <c r="G5" s="100"/>
      <c r="I5" s="101" t="s">
        <v>61</v>
      </c>
      <c r="J5" s="9" t="s">
        <v>93</v>
      </c>
      <c r="K5" s="10">
        <f>D5-(D6)</f>
        <v>0</v>
      </c>
    </row>
    <row r="6" spans="2:11" ht="21" customHeight="1" x14ac:dyDescent="0.25">
      <c r="B6" s="7" t="s">
        <v>90</v>
      </c>
      <c r="C6" s="8"/>
      <c r="D6" s="100"/>
      <c r="E6" s="100"/>
      <c r="F6" s="100"/>
      <c r="G6" s="100"/>
      <c r="I6" s="102"/>
      <c r="J6" s="9" t="s">
        <v>62</v>
      </c>
      <c r="K6" s="11" t="e">
        <f>K5/D5*100</f>
        <v>#DIV/0!</v>
      </c>
    </row>
    <row r="7" spans="2:11" ht="21" customHeight="1" x14ac:dyDescent="0.25">
      <c r="B7" s="7" t="s">
        <v>1</v>
      </c>
      <c r="C7" s="8"/>
      <c r="D7" s="103"/>
      <c r="E7" s="103"/>
      <c r="F7" s="103"/>
      <c r="G7" s="103"/>
      <c r="I7" s="9" t="s">
        <v>64</v>
      </c>
      <c r="J7" s="9" t="s">
        <v>63</v>
      </c>
      <c r="K7" s="12" t="e">
        <f>(G10*F10+SUM(G12:G18)*F12+SUM(G20:G21)*F20+SUM(G23:G35)*F23+G37*F37+G39*F39+G41*F41+G44*F44+G45*F45+G46*F46+G47*F47+G48*F48+G49*F49)/G50</f>
        <v>#DIV/0!</v>
      </c>
    </row>
    <row r="8" spans="2:11" ht="9.75" customHeight="1" thickBot="1" x14ac:dyDescent="0.3"/>
    <row r="9" spans="2:11" ht="65.5" thickBot="1" x14ac:dyDescent="0.3">
      <c r="B9" s="104" t="s">
        <v>2</v>
      </c>
      <c r="C9" s="105"/>
      <c r="D9" s="13" t="s">
        <v>3</v>
      </c>
      <c r="E9" s="13" t="s">
        <v>4</v>
      </c>
      <c r="F9" s="14" t="s">
        <v>5</v>
      </c>
      <c r="G9" s="15" t="s">
        <v>6</v>
      </c>
      <c r="I9" s="106" t="s">
        <v>81</v>
      </c>
      <c r="J9" s="107"/>
      <c r="K9" s="16" t="s">
        <v>7</v>
      </c>
    </row>
    <row r="10" spans="2:11" ht="12.75" customHeight="1" x14ac:dyDescent="0.25">
      <c r="B10" s="17">
        <v>150105</v>
      </c>
      <c r="C10" s="18" t="s">
        <v>8</v>
      </c>
      <c r="D10" s="19">
        <v>1</v>
      </c>
      <c r="E10" s="20">
        <v>32</v>
      </c>
      <c r="F10" s="19">
        <v>18.100000000000001</v>
      </c>
      <c r="G10" s="62"/>
      <c r="I10" s="111" t="s">
        <v>102</v>
      </c>
      <c r="J10" s="112"/>
      <c r="K10" s="113"/>
    </row>
    <row r="11" spans="2:11" ht="13.5" customHeight="1" x14ac:dyDescent="0.25">
      <c r="B11" s="108"/>
      <c r="C11" s="109"/>
      <c r="D11" s="109"/>
      <c r="E11" s="109"/>
      <c r="F11" s="109"/>
      <c r="G11" s="110"/>
      <c r="I11" s="114"/>
      <c r="J11" s="115"/>
      <c r="K11" s="116"/>
    </row>
    <row r="12" spans="2:11" x14ac:dyDescent="0.25">
      <c r="B12" s="21" t="s">
        <v>9</v>
      </c>
      <c r="C12" s="22" t="s">
        <v>10</v>
      </c>
      <c r="D12" s="117">
        <v>2</v>
      </c>
      <c r="E12" s="118">
        <v>48.9</v>
      </c>
      <c r="F12" s="119">
        <v>13.3</v>
      </c>
      <c r="G12" s="61"/>
      <c r="I12" s="120"/>
      <c r="J12" s="121"/>
      <c r="K12" s="65"/>
    </row>
    <row r="13" spans="2:11" ht="37.5" x14ac:dyDescent="0.25">
      <c r="B13" s="21" t="s">
        <v>11</v>
      </c>
      <c r="C13" s="22" t="s">
        <v>12</v>
      </c>
      <c r="D13" s="117"/>
      <c r="E13" s="118"/>
      <c r="F13" s="119"/>
      <c r="G13" s="61"/>
      <c r="I13" s="120"/>
      <c r="J13" s="121"/>
      <c r="K13" s="65"/>
    </row>
    <row r="14" spans="2:11" ht="25" x14ac:dyDescent="0.25">
      <c r="B14" s="21">
        <v>170903</v>
      </c>
      <c r="C14" s="23" t="s">
        <v>13</v>
      </c>
      <c r="D14" s="117"/>
      <c r="E14" s="118"/>
      <c r="F14" s="119"/>
      <c r="G14" s="61"/>
      <c r="I14" s="120"/>
      <c r="J14" s="121"/>
      <c r="K14" s="65"/>
    </row>
    <row r="15" spans="2:11" ht="37.5" x14ac:dyDescent="0.25">
      <c r="B15" s="21" t="s">
        <v>14</v>
      </c>
      <c r="C15" s="22" t="s">
        <v>58</v>
      </c>
      <c r="D15" s="117"/>
      <c r="E15" s="118"/>
      <c r="F15" s="119"/>
      <c r="G15" s="61"/>
      <c r="I15" s="120"/>
      <c r="J15" s="121"/>
      <c r="K15" s="65"/>
    </row>
    <row r="16" spans="2:11" ht="50" x14ac:dyDescent="0.25">
      <c r="B16" s="21" t="s">
        <v>15</v>
      </c>
      <c r="C16" s="22" t="s">
        <v>16</v>
      </c>
      <c r="D16" s="117"/>
      <c r="E16" s="118"/>
      <c r="F16" s="119"/>
      <c r="G16" s="61"/>
      <c r="I16" s="120"/>
      <c r="J16" s="121"/>
      <c r="K16" s="65"/>
    </row>
    <row r="17" spans="2:11" x14ac:dyDescent="0.25">
      <c r="B17" s="21">
        <v>191208</v>
      </c>
      <c r="C17" s="23" t="s">
        <v>17</v>
      </c>
      <c r="D17" s="117"/>
      <c r="E17" s="118"/>
      <c r="F17" s="119"/>
      <c r="G17" s="61"/>
      <c r="I17" s="120"/>
      <c r="J17" s="121"/>
      <c r="K17" s="65"/>
    </row>
    <row r="18" spans="2:11" ht="25" x14ac:dyDescent="0.25">
      <c r="B18" s="21">
        <v>200132</v>
      </c>
      <c r="C18" s="23" t="s">
        <v>89</v>
      </c>
      <c r="D18" s="117"/>
      <c r="E18" s="118"/>
      <c r="F18" s="119"/>
      <c r="G18" s="61"/>
      <c r="I18" s="120"/>
      <c r="J18" s="121"/>
      <c r="K18" s="65"/>
    </row>
    <row r="19" spans="2:11" ht="12" customHeight="1" x14ac:dyDescent="0.25">
      <c r="B19" s="108"/>
      <c r="C19" s="109"/>
      <c r="D19" s="109"/>
      <c r="E19" s="109"/>
      <c r="F19" s="109"/>
      <c r="G19" s="110"/>
      <c r="I19" s="120"/>
      <c r="J19" s="121"/>
      <c r="K19" s="65"/>
    </row>
    <row r="20" spans="2:11" ht="18" customHeight="1" x14ac:dyDescent="0.25">
      <c r="B20" s="24" t="s">
        <v>18</v>
      </c>
      <c r="C20" s="23" t="s">
        <v>19</v>
      </c>
      <c r="D20" s="117">
        <v>3</v>
      </c>
      <c r="E20" s="122">
        <v>50</v>
      </c>
      <c r="F20" s="122">
        <v>10</v>
      </c>
      <c r="G20" s="61"/>
      <c r="I20" s="120"/>
      <c r="J20" s="121"/>
      <c r="K20" s="65"/>
    </row>
    <row r="21" spans="2:11" ht="39.75" customHeight="1" x14ac:dyDescent="0.25">
      <c r="B21" s="24" t="s">
        <v>20</v>
      </c>
      <c r="C21" s="22" t="s">
        <v>88</v>
      </c>
      <c r="D21" s="117"/>
      <c r="E21" s="122"/>
      <c r="F21" s="122"/>
      <c r="G21" s="61"/>
      <c r="I21" s="120"/>
      <c r="J21" s="121"/>
      <c r="K21" s="65"/>
    </row>
    <row r="22" spans="2:11" ht="12.75" customHeight="1" x14ac:dyDescent="0.25">
      <c r="B22" s="108"/>
      <c r="C22" s="109"/>
      <c r="D22" s="109"/>
      <c r="E22" s="109"/>
      <c r="F22" s="109"/>
      <c r="G22" s="110"/>
      <c r="I22" s="120"/>
      <c r="J22" s="121"/>
      <c r="K22" s="65"/>
    </row>
    <row r="23" spans="2:11" x14ac:dyDescent="0.25">
      <c r="B23" s="21" t="s">
        <v>21</v>
      </c>
      <c r="C23" s="22" t="s">
        <v>22</v>
      </c>
      <c r="D23" s="117">
        <v>4</v>
      </c>
      <c r="E23" s="117">
        <v>53.5</v>
      </c>
      <c r="F23" s="117">
        <v>8.8000000000000007</v>
      </c>
      <c r="G23" s="61"/>
      <c r="I23" s="120"/>
      <c r="J23" s="121"/>
      <c r="K23" s="65"/>
    </row>
    <row r="24" spans="2:11" x14ac:dyDescent="0.25">
      <c r="B24" s="21" t="s">
        <v>23</v>
      </c>
      <c r="C24" s="22" t="s">
        <v>22</v>
      </c>
      <c r="D24" s="117"/>
      <c r="E24" s="117"/>
      <c r="F24" s="117"/>
      <c r="G24" s="61"/>
      <c r="I24" s="120"/>
      <c r="J24" s="121"/>
      <c r="K24" s="65"/>
    </row>
    <row r="25" spans="2:11" x14ac:dyDescent="0.25">
      <c r="B25" s="21" t="s">
        <v>24</v>
      </c>
      <c r="C25" s="22" t="s">
        <v>25</v>
      </c>
      <c r="D25" s="117"/>
      <c r="E25" s="117"/>
      <c r="F25" s="117"/>
      <c r="G25" s="61"/>
      <c r="I25" s="120"/>
      <c r="J25" s="121"/>
      <c r="K25" s="65"/>
    </row>
    <row r="26" spans="2:11" x14ac:dyDescent="0.25">
      <c r="B26" s="21" t="s">
        <v>26</v>
      </c>
      <c r="C26" s="22" t="s">
        <v>27</v>
      </c>
      <c r="D26" s="117"/>
      <c r="E26" s="117"/>
      <c r="F26" s="117"/>
      <c r="G26" s="61"/>
      <c r="I26" s="120"/>
      <c r="J26" s="121"/>
      <c r="K26" s="65"/>
    </row>
    <row r="27" spans="2:11" x14ac:dyDescent="0.25">
      <c r="B27" s="21" t="s">
        <v>28</v>
      </c>
      <c r="C27" s="22" t="s">
        <v>29</v>
      </c>
      <c r="D27" s="117"/>
      <c r="E27" s="117"/>
      <c r="F27" s="117"/>
      <c r="G27" s="61"/>
      <c r="I27" s="120"/>
      <c r="J27" s="121"/>
      <c r="K27" s="65"/>
    </row>
    <row r="28" spans="2:11" x14ac:dyDescent="0.25">
      <c r="B28" s="21">
        <v>200108</v>
      </c>
      <c r="C28" s="22" t="s">
        <v>30</v>
      </c>
      <c r="D28" s="117"/>
      <c r="E28" s="117"/>
      <c r="F28" s="117"/>
      <c r="G28" s="61"/>
      <c r="I28" s="120"/>
      <c r="J28" s="121"/>
      <c r="K28" s="65"/>
    </row>
    <row r="29" spans="2:11" x14ac:dyDescent="0.25">
      <c r="B29" s="21" t="s">
        <v>31</v>
      </c>
      <c r="C29" s="22" t="s">
        <v>32</v>
      </c>
      <c r="D29" s="117"/>
      <c r="E29" s="117"/>
      <c r="F29" s="117"/>
      <c r="G29" s="61"/>
      <c r="I29" s="120"/>
      <c r="J29" s="121"/>
      <c r="K29" s="65"/>
    </row>
    <row r="30" spans="2:11" x14ac:dyDescent="0.25">
      <c r="B30" s="21" t="s">
        <v>33</v>
      </c>
      <c r="C30" s="22" t="s">
        <v>34</v>
      </c>
      <c r="D30" s="117"/>
      <c r="E30" s="117"/>
      <c r="F30" s="117"/>
      <c r="G30" s="61"/>
      <c r="I30" s="120"/>
      <c r="J30" s="121"/>
      <c r="K30" s="65"/>
    </row>
    <row r="31" spans="2:11" x14ac:dyDescent="0.25">
      <c r="B31" s="21">
        <v>200301</v>
      </c>
      <c r="C31" s="22" t="s">
        <v>35</v>
      </c>
      <c r="D31" s="117"/>
      <c r="E31" s="117"/>
      <c r="F31" s="117"/>
      <c r="G31" s="61"/>
      <c r="I31" s="120"/>
      <c r="J31" s="121"/>
      <c r="K31" s="65"/>
    </row>
    <row r="32" spans="2:11" x14ac:dyDescent="0.25">
      <c r="B32" s="21">
        <v>200302</v>
      </c>
      <c r="C32" s="22" t="s">
        <v>36</v>
      </c>
      <c r="D32" s="117"/>
      <c r="E32" s="117"/>
      <c r="F32" s="117"/>
      <c r="G32" s="61"/>
      <c r="I32" s="120"/>
      <c r="J32" s="121"/>
      <c r="K32" s="65"/>
    </row>
    <row r="33" spans="2:11" x14ac:dyDescent="0.25">
      <c r="B33" s="21" t="s">
        <v>37</v>
      </c>
      <c r="C33" s="22" t="s">
        <v>38</v>
      </c>
      <c r="D33" s="117"/>
      <c r="E33" s="117"/>
      <c r="F33" s="117"/>
      <c r="G33" s="61"/>
      <c r="I33" s="120"/>
      <c r="J33" s="121"/>
      <c r="K33" s="65"/>
    </row>
    <row r="34" spans="2:11" x14ac:dyDescent="0.25">
      <c r="B34" s="21">
        <v>200306</v>
      </c>
      <c r="C34" s="25" t="s">
        <v>39</v>
      </c>
      <c r="D34" s="117"/>
      <c r="E34" s="117"/>
      <c r="F34" s="117"/>
      <c r="G34" s="61"/>
      <c r="I34" s="120"/>
      <c r="J34" s="121"/>
      <c r="K34" s="65"/>
    </row>
    <row r="35" spans="2:11" x14ac:dyDescent="0.25">
      <c r="B35" s="21" t="s">
        <v>40</v>
      </c>
      <c r="C35" s="25" t="s">
        <v>41</v>
      </c>
      <c r="D35" s="117"/>
      <c r="E35" s="117"/>
      <c r="F35" s="117"/>
      <c r="G35" s="61"/>
      <c r="I35" s="120"/>
      <c r="J35" s="121"/>
      <c r="K35" s="65"/>
    </row>
    <row r="36" spans="2:11" x14ac:dyDescent="0.25">
      <c r="B36" s="108"/>
      <c r="C36" s="109"/>
      <c r="D36" s="109"/>
      <c r="E36" s="109"/>
      <c r="F36" s="109"/>
      <c r="G36" s="110"/>
      <c r="I36" s="120"/>
      <c r="J36" s="121"/>
      <c r="K36" s="65"/>
    </row>
    <row r="37" spans="2:11" x14ac:dyDescent="0.25">
      <c r="B37" s="21" t="s">
        <v>42</v>
      </c>
      <c r="C37" s="25" t="s">
        <v>43</v>
      </c>
      <c r="D37" s="83">
        <v>5</v>
      </c>
      <c r="E37" s="83">
        <v>60.3</v>
      </c>
      <c r="F37" s="86">
        <v>16</v>
      </c>
      <c r="G37" s="61"/>
      <c r="I37" s="120"/>
      <c r="J37" s="121"/>
      <c r="K37" s="65"/>
    </row>
    <row r="38" spans="2:11" x14ac:dyDescent="0.25">
      <c r="B38" s="123"/>
      <c r="C38" s="124"/>
      <c r="D38" s="124"/>
      <c r="E38" s="124"/>
      <c r="F38" s="124"/>
      <c r="G38" s="125"/>
      <c r="I38" s="120"/>
      <c r="J38" s="121"/>
      <c r="K38" s="65"/>
    </row>
    <row r="39" spans="2:11" x14ac:dyDescent="0.25">
      <c r="B39" s="21"/>
      <c r="C39" s="22" t="s">
        <v>92</v>
      </c>
      <c r="D39" s="87">
        <v>6</v>
      </c>
      <c r="E39" s="86">
        <v>90</v>
      </c>
      <c r="F39" s="83">
        <v>15</v>
      </c>
      <c r="G39" s="61"/>
      <c r="I39" s="120"/>
      <c r="J39" s="121"/>
      <c r="K39" s="65"/>
    </row>
    <row r="40" spans="2:11" x14ac:dyDescent="0.25">
      <c r="B40" s="108"/>
      <c r="C40" s="109"/>
      <c r="D40" s="109"/>
      <c r="E40" s="109"/>
      <c r="F40" s="109"/>
      <c r="G40" s="110"/>
      <c r="I40" s="84"/>
      <c r="J40" s="85"/>
      <c r="K40" s="65"/>
    </row>
    <row r="41" spans="2:11" x14ac:dyDescent="0.25">
      <c r="B41" s="21">
        <v>190805</v>
      </c>
      <c r="C41" s="22" t="s">
        <v>105</v>
      </c>
      <c r="D41" s="83">
        <v>7</v>
      </c>
      <c r="E41" s="86">
        <v>80</v>
      </c>
      <c r="F41" s="86"/>
      <c r="G41" s="61"/>
      <c r="I41" s="84"/>
      <c r="J41" s="85"/>
      <c r="K41" s="65"/>
    </row>
    <row r="42" spans="2:11" x14ac:dyDescent="0.25">
      <c r="B42" s="108"/>
      <c r="C42" s="109"/>
      <c r="D42" s="109"/>
      <c r="E42" s="109"/>
      <c r="F42" s="109"/>
      <c r="G42" s="110"/>
      <c r="I42" s="84"/>
      <c r="J42" s="85"/>
      <c r="K42" s="65"/>
    </row>
    <row r="43" spans="2:11" ht="12.75" customHeight="1" x14ac:dyDescent="0.25">
      <c r="B43" s="21" t="s">
        <v>44</v>
      </c>
      <c r="C43" s="129" t="s">
        <v>79</v>
      </c>
      <c r="D43" s="130"/>
      <c r="E43" s="130"/>
      <c r="F43" s="130"/>
      <c r="G43" s="131"/>
      <c r="I43" s="84"/>
      <c r="J43" s="85"/>
      <c r="K43" s="65"/>
    </row>
    <row r="44" spans="2:11" ht="12.75" customHeight="1" x14ac:dyDescent="0.25">
      <c r="B44" s="55"/>
      <c r="C44" s="56"/>
      <c r="D44" s="126">
        <v>8</v>
      </c>
      <c r="E44" s="1"/>
      <c r="F44" s="1"/>
      <c r="G44" s="61"/>
      <c r="I44" s="84"/>
      <c r="J44" s="85"/>
      <c r="K44" s="65"/>
    </row>
    <row r="45" spans="2:11" x14ac:dyDescent="0.25">
      <c r="B45" s="55"/>
      <c r="C45" s="56"/>
      <c r="D45" s="127"/>
      <c r="E45" s="1"/>
      <c r="F45" s="1"/>
      <c r="G45" s="61"/>
      <c r="I45" s="84"/>
      <c r="J45" s="85"/>
      <c r="K45" s="65"/>
    </row>
    <row r="46" spans="2:11" x14ac:dyDescent="0.25">
      <c r="B46" s="55"/>
      <c r="C46" s="56"/>
      <c r="D46" s="127"/>
      <c r="E46" s="1"/>
      <c r="F46" s="1"/>
      <c r="G46" s="61"/>
      <c r="I46" s="84"/>
      <c r="J46" s="85"/>
      <c r="K46" s="65"/>
    </row>
    <row r="47" spans="2:11" x14ac:dyDescent="0.25">
      <c r="B47" s="55"/>
      <c r="C47" s="56"/>
      <c r="D47" s="127"/>
      <c r="E47" s="1"/>
      <c r="F47" s="1"/>
      <c r="G47" s="61"/>
      <c r="I47" s="120"/>
      <c r="J47" s="121"/>
      <c r="K47" s="65"/>
    </row>
    <row r="48" spans="2:11" x14ac:dyDescent="0.25">
      <c r="B48" s="55"/>
      <c r="C48" s="56"/>
      <c r="D48" s="127"/>
      <c r="E48" s="1"/>
      <c r="F48" s="1"/>
      <c r="G48" s="61"/>
      <c r="I48" s="120"/>
      <c r="J48" s="121"/>
      <c r="K48" s="65"/>
    </row>
    <row r="49" spans="2:15" ht="25" x14ac:dyDescent="0.25">
      <c r="B49" s="21" t="s">
        <v>44</v>
      </c>
      <c r="C49" s="22" t="s">
        <v>80</v>
      </c>
      <c r="D49" s="128"/>
      <c r="E49" s="83">
        <v>0</v>
      </c>
      <c r="F49" s="86">
        <v>10</v>
      </c>
      <c r="G49" s="64">
        <f>K51</f>
        <v>0</v>
      </c>
      <c r="I49" s="120"/>
      <c r="J49" s="121"/>
      <c r="K49" s="65"/>
    </row>
    <row r="50" spans="2:15" ht="14.15" customHeight="1" x14ac:dyDescent="0.25">
      <c r="B50" s="138" t="s">
        <v>45</v>
      </c>
      <c r="C50" s="139"/>
      <c r="D50" s="139"/>
      <c r="E50" s="139"/>
      <c r="F50" s="140"/>
      <c r="G50" s="60">
        <f>SUM(G10:G49)</f>
        <v>0</v>
      </c>
      <c r="I50" s="120"/>
      <c r="J50" s="121"/>
      <c r="K50" s="65"/>
    </row>
    <row r="51" spans="2:15" ht="14.15" customHeight="1" x14ac:dyDescent="0.25">
      <c r="B51" s="138" t="s">
        <v>50</v>
      </c>
      <c r="C51" s="139"/>
      <c r="D51" s="139"/>
      <c r="E51" s="139"/>
      <c r="F51" s="140"/>
      <c r="G51" s="28">
        <f>F10*G10+F12*SUM(G12:G18)+F20*SUM(G20:G21)+F23*SUM(G23:G35)+F37*G37+F39*G39+F41*G41+G44*F44+F45*G45+G46*F46+F47*G47+G48*F48+G49*F49</f>
        <v>0</v>
      </c>
      <c r="I51" s="132" t="s">
        <v>95</v>
      </c>
      <c r="J51" s="133"/>
      <c r="K51" s="136">
        <f>SUM(K12:K50)</f>
        <v>0</v>
      </c>
    </row>
    <row r="52" spans="2:15" ht="14.15" customHeight="1" thickBot="1" x14ac:dyDescent="0.3">
      <c r="B52" s="138" t="s">
        <v>106</v>
      </c>
      <c r="C52" s="139"/>
      <c r="D52" s="139"/>
      <c r="E52" s="139"/>
      <c r="F52" s="140"/>
      <c r="G52" s="29" t="e">
        <f>(E10/100*F10*G10+E12/100*F12*SUM(G12:G18)+E20/100*F20*SUM(G20:G21)+E23/100*F23*SUM(G23:G35)+E37/100*F37*G37+E39/100*F39*G39+E41/100*F41*G41+E44/100*F44*G44+E45/100*F45*G45+E46/100*F46*G46+E47/100*F47*G47+E48/100*F48*G48)/(G50*K7)*100</f>
        <v>#DIV/0!</v>
      </c>
      <c r="I52" s="134"/>
      <c r="J52" s="135"/>
      <c r="K52" s="137"/>
    </row>
    <row r="53" spans="2:15" ht="13" thickBot="1" x14ac:dyDescent="0.3">
      <c r="I53" s="30" t="s">
        <v>46</v>
      </c>
      <c r="J53" s="30"/>
      <c r="O53" s="8"/>
    </row>
    <row r="54" spans="2:15" ht="13" x14ac:dyDescent="0.25">
      <c r="B54" s="141" t="s">
        <v>103</v>
      </c>
      <c r="C54" s="142"/>
      <c r="D54" s="142"/>
      <c r="E54" s="142"/>
      <c r="F54" s="142"/>
      <c r="G54" s="143"/>
    </row>
    <row r="55" spans="2:15" ht="14.15" customHeight="1" thickBot="1" x14ac:dyDescent="0.3">
      <c r="B55" s="186" t="s">
        <v>73</v>
      </c>
      <c r="C55" s="188"/>
      <c r="D55" s="31" t="s">
        <v>74</v>
      </c>
      <c r="E55" s="88" t="s">
        <v>47</v>
      </c>
      <c r="F55" s="33"/>
      <c r="G55" s="34"/>
    </row>
    <row r="56" spans="2:15" ht="14.15" customHeight="1" x14ac:dyDescent="0.25">
      <c r="B56" s="35" t="s">
        <v>65</v>
      </c>
      <c r="C56" s="36"/>
      <c r="D56" s="2"/>
      <c r="E56" s="149"/>
      <c r="F56" s="154"/>
      <c r="G56" s="155"/>
      <c r="I56" s="144">
        <f>D56*0.86*E55/1000</f>
        <v>0</v>
      </c>
      <c r="J56" s="145"/>
      <c r="K56" s="146" t="s">
        <v>51</v>
      </c>
    </row>
    <row r="57" spans="2:15" ht="14.15" customHeight="1" x14ac:dyDescent="0.25">
      <c r="B57" s="35" t="s">
        <v>66</v>
      </c>
      <c r="C57" s="36"/>
      <c r="D57" s="2"/>
      <c r="E57" s="149" t="s">
        <v>68</v>
      </c>
      <c r="F57" s="150"/>
      <c r="G57" s="28">
        <f>D57/2</f>
        <v>0</v>
      </c>
      <c r="I57" s="151">
        <f>G57*0.86*E55/1000</f>
        <v>0</v>
      </c>
      <c r="J57" s="152"/>
      <c r="K57" s="147"/>
    </row>
    <row r="58" spans="2:15" ht="14.15" customHeight="1" x14ac:dyDescent="0.25">
      <c r="B58" s="37" t="s">
        <v>67</v>
      </c>
      <c r="C58" s="38"/>
      <c r="D58" s="3"/>
      <c r="E58" s="153"/>
      <c r="F58" s="154"/>
      <c r="G58" s="155"/>
      <c r="I58" s="151">
        <f>D58*0.86*E55/1000</f>
        <v>0</v>
      </c>
      <c r="J58" s="152"/>
      <c r="K58" s="147"/>
    </row>
    <row r="59" spans="2:15" ht="14.15" customHeight="1" x14ac:dyDescent="0.25">
      <c r="B59" s="186" t="s">
        <v>72</v>
      </c>
      <c r="C59" s="187"/>
      <c r="D59" s="31" t="s">
        <v>71</v>
      </c>
      <c r="E59" s="88" t="s">
        <v>48</v>
      </c>
      <c r="F59" s="39" t="s">
        <v>70</v>
      </c>
      <c r="G59" s="40"/>
      <c r="I59" s="151">
        <f>G59*E59/1000</f>
        <v>0</v>
      </c>
      <c r="J59" s="152"/>
      <c r="K59" s="147"/>
    </row>
    <row r="60" spans="2:15" ht="14.15" customHeight="1" thickBot="1" x14ac:dyDescent="0.3">
      <c r="B60" s="177" t="s">
        <v>49</v>
      </c>
      <c r="C60" s="178"/>
      <c r="D60" s="178"/>
      <c r="E60" s="178"/>
      <c r="F60" s="179"/>
      <c r="G60" s="41" t="e">
        <f>I60/(G51+I60)*100</f>
        <v>#DIV/0!</v>
      </c>
      <c r="I60" s="180">
        <f>SUM(I56:I59)</f>
        <v>0</v>
      </c>
      <c r="J60" s="181"/>
      <c r="K60" s="148"/>
    </row>
    <row r="61" spans="2:15" ht="13" thickBot="1" x14ac:dyDescent="0.3">
      <c r="B61" s="30"/>
    </row>
    <row r="62" spans="2:15" ht="14" x14ac:dyDescent="0.25">
      <c r="B62" s="182" t="s">
        <v>52</v>
      </c>
      <c r="C62" s="183"/>
      <c r="D62" s="183"/>
      <c r="E62" s="183"/>
      <c r="F62" s="184"/>
      <c r="G62" s="42" t="e">
        <f>G52*D6/100000</f>
        <v>#DIV/0!</v>
      </c>
    </row>
    <row r="63" spans="2:15" ht="14" x14ac:dyDescent="0.25">
      <c r="B63" s="189" t="s">
        <v>53</v>
      </c>
      <c r="C63" s="190"/>
      <c r="D63" s="190"/>
      <c r="E63" s="190"/>
      <c r="F63" s="191"/>
      <c r="G63" s="43" t="e">
        <f>G62*G60/100</f>
        <v>#DIV/0!</v>
      </c>
    </row>
    <row r="64" spans="2:15" ht="14.5" thickBot="1" x14ac:dyDescent="0.3">
      <c r="B64" s="192" t="s">
        <v>54</v>
      </c>
      <c r="C64" s="193"/>
      <c r="D64" s="193"/>
      <c r="E64" s="193"/>
      <c r="F64" s="194"/>
      <c r="G64" s="44" t="e">
        <f>G62-G63</f>
        <v>#DIV/0!</v>
      </c>
    </row>
    <row r="65" spans="2:11" ht="18.5" thickBot="1" x14ac:dyDescent="0.3">
      <c r="B65" s="45" t="s">
        <v>57</v>
      </c>
      <c r="C65" s="46"/>
      <c r="D65" s="46"/>
      <c r="E65" s="46"/>
      <c r="F65" s="46"/>
      <c r="G65" s="59" t="e">
        <f>(E10/100*F10*G10+E12/100*F12*SUM(G12:G18)+E20/100*F20*SUM(G20:G21)+E23/100*F23*SUM(G23:G35)+E37/100*F37*G37+E39/100*F39*G39+E41/100*F41*G41+E44/100*F44*G44+E45/100*F45*G45+E46/100*F46*G46+E47/100*F47*G47+E48/100*F48*G48)/((G50*K7)+I60)*100</f>
        <v>#DIV/0!</v>
      </c>
      <c r="K65" s="47"/>
    </row>
    <row r="66" spans="2:11" ht="13" thickBot="1" x14ac:dyDescent="0.3"/>
    <row r="67" spans="2:11" ht="12.75" customHeight="1" x14ac:dyDescent="0.25">
      <c r="B67" s="195" t="s">
        <v>104</v>
      </c>
      <c r="C67" s="196"/>
      <c r="D67" s="196"/>
      <c r="E67" s="196"/>
      <c r="F67" s="196"/>
      <c r="G67" s="197"/>
      <c r="I67" s="156" t="s">
        <v>69</v>
      </c>
      <c r="J67" s="157"/>
      <c r="K67" s="158"/>
    </row>
    <row r="68" spans="2:11" ht="12.75" customHeight="1" x14ac:dyDescent="0.25">
      <c r="B68" s="162"/>
      <c r="C68" s="163"/>
      <c r="D68" s="163"/>
      <c r="E68" s="163"/>
      <c r="F68" s="163"/>
      <c r="G68" s="164"/>
      <c r="I68" s="159"/>
      <c r="J68" s="160"/>
      <c r="K68" s="161"/>
    </row>
    <row r="69" spans="2:11" ht="10.5" customHeight="1" x14ac:dyDescent="0.25">
      <c r="B69" s="165"/>
      <c r="C69" s="166"/>
      <c r="D69" s="166"/>
      <c r="E69" s="166"/>
      <c r="F69" s="166"/>
      <c r="G69" s="167"/>
      <c r="I69" s="48"/>
      <c r="K69" s="49"/>
    </row>
    <row r="70" spans="2:11" ht="13.5" customHeight="1" thickBot="1" x14ac:dyDescent="0.3">
      <c r="B70" s="165"/>
      <c r="C70" s="166"/>
      <c r="D70" s="166"/>
      <c r="E70" s="166"/>
      <c r="F70" s="166"/>
      <c r="G70" s="167"/>
      <c r="I70" s="50"/>
      <c r="J70" s="51"/>
      <c r="K70" s="52"/>
    </row>
    <row r="71" spans="2:11" ht="13.5" customHeight="1" thickTop="1" x14ac:dyDescent="0.25">
      <c r="B71" s="165"/>
      <c r="C71" s="166"/>
      <c r="D71" s="166"/>
      <c r="E71" s="166"/>
      <c r="F71" s="166"/>
      <c r="G71" s="167"/>
      <c r="I71" s="171" t="s">
        <v>78</v>
      </c>
      <c r="J71" s="172"/>
      <c r="K71" s="173"/>
    </row>
    <row r="72" spans="2:11" ht="13.5" customHeight="1" thickBot="1" x14ac:dyDescent="0.3">
      <c r="B72" s="168"/>
      <c r="C72" s="169"/>
      <c r="D72" s="169"/>
      <c r="E72" s="169"/>
      <c r="F72" s="169"/>
      <c r="G72" s="170"/>
      <c r="I72" s="174"/>
      <c r="J72" s="175"/>
      <c r="K72" s="176"/>
    </row>
    <row r="73" spans="2:11" ht="6" customHeight="1" x14ac:dyDescent="0.25">
      <c r="I73" s="53"/>
      <c r="J73" s="53"/>
      <c r="K73" s="53"/>
    </row>
    <row r="74" spans="2:11" ht="13" x14ac:dyDescent="0.25">
      <c r="B74" s="54"/>
      <c r="C74" s="7" t="s">
        <v>55</v>
      </c>
      <c r="D74" s="185" t="s">
        <v>56</v>
      </c>
      <c r="E74" s="185"/>
      <c r="F74" s="185"/>
    </row>
    <row r="75" spans="2:11" ht="22.5" customHeight="1" x14ac:dyDescent="0.25"/>
  </sheetData>
  <sheetProtection selectLockedCells="1"/>
  <mergeCells count="86">
    <mergeCell ref="B67:G67"/>
    <mergeCell ref="I67:K68"/>
    <mergeCell ref="B68:G72"/>
    <mergeCell ref="I71:K72"/>
    <mergeCell ref="D74:F74"/>
    <mergeCell ref="B54:G54"/>
    <mergeCell ref="B55:C55"/>
    <mergeCell ref="E56:G56"/>
    <mergeCell ref="I56:J56"/>
    <mergeCell ref="K56:K60"/>
    <mergeCell ref="E57:F57"/>
    <mergeCell ref="E58:G58"/>
    <mergeCell ref="B59:C59"/>
    <mergeCell ref="B60:F60"/>
    <mergeCell ref="I57:J57"/>
    <mergeCell ref="I60:J60"/>
    <mergeCell ref="B63:F63"/>
    <mergeCell ref="B64:F64"/>
    <mergeCell ref="B62:F62"/>
    <mergeCell ref="I58:J58"/>
    <mergeCell ref="I59:J59"/>
    <mergeCell ref="K51:K52"/>
    <mergeCell ref="I48:J48"/>
    <mergeCell ref="I49:J49"/>
    <mergeCell ref="I50:J50"/>
    <mergeCell ref="B50:F50"/>
    <mergeCell ref="D44:D49"/>
    <mergeCell ref="I47:J47"/>
    <mergeCell ref="D23:D35"/>
    <mergeCell ref="E23:E35"/>
    <mergeCell ref="B51:F51"/>
    <mergeCell ref="B52:F52"/>
    <mergeCell ref="I51:J52"/>
    <mergeCell ref="B40:G40"/>
    <mergeCell ref="B42:G42"/>
    <mergeCell ref="C43:G43"/>
    <mergeCell ref="B36:G36"/>
    <mergeCell ref="I36:J36"/>
    <mergeCell ref="I37:J37"/>
    <mergeCell ref="B38:G38"/>
    <mergeCell ref="I38:J38"/>
    <mergeCell ref="F23:F35"/>
    <mergeCell ref="I23:J23"/>
    <mergeCell ref="I24:J24"/>
    <mergeCell ref="I21:J21"/>
    <mergeCell ref="I25:J25"/>
    <mergeCell ref="I17:J17"/>
    <mergeCell ref="I26:J26"/>
    <mergeCell ref="I39:J39"/>
    <mergeCell ref="I30:J30"/>
    <mergeCell ref="I31:J31"/>
    <mergeCell ref="I32:J32"/>
    <mergeCell ref="I33:J33"/>
    <mergeCell ref="I34:J34"/>
    <mergeCell ref="I35:J35"/>
    <mergeCell ref="I18:J18"/>
    <mergeCell ref="I27:J27"/>
    <mergeCell ref="I28:J28"/>
    <mergeCell ref="I29:J29"/>
    <mergeCell ref="B22:G22"/>
    <mergeCell ref="I22:J22"/>
    <mergeCell ref="B19:G19"/>
    <mergeCell ref="I19:J19"/>
    <mergeCell ref="D12:D18"/>
    <mergeCell ref="E12:E18"/>
    <mergeCell ref="F12:F18"/>
    <mergeCell ref="I15:J15"/>
    <mergeCell ref="I16:J16"/>
    <mergeCell ref="I12:J12"/>
    <mergeCell ref="I13:J13"/>
    <mergeCell ref="I14:J14"/>
    <mergeCell ref="D20:D21"/>
    <mergeCell ref="E20:E21"/>
    <mergeCell ref="F20:F21"/>
    <mergeCell ref="I20:J20"/>
    <mergeCell ref="B1:K1"/>
    <mergeCell ref="D3:G3"/>
    <mergeCell ref="D4:G4"/>
    <mergeCell ref="D5:G5"/>
    <mergeCell ref="I5:I6"/>
    <mergeCell ref="D6:G6"/>
    <mergeCell ref="D7:G7"/>
    <mergeCell ref="B9:C9"/>
    <mergeCell ref="I9:J9"/>
    <mergeCell ref="I10:K11"/>
    <mergeCell ref="B11:G11"/>
  </mergeCells>
  <conditionalFormatting sqref="F41">
    <cfRule type="expression" dxfId="11" priority="1">
      <formula>$F$41=""</formula>
    </cfRule>
  </conditionalFormatting>
  <printOptions horizontalCentered="1"/>
  <pageMargins left="0.39370078740157483" right="0.39370078740157483" top="0.39370078740157483" bottom="0.47244094488188981" header="0.31496062992125984" footer="0.31496062992125984"/>
  <pageSetup paperSize="9" scale="63" orientation="portrait" horizontalDpi="4294967292" verticalDpi="4294967292" r:id="rId1"/>
  <headerFooter>
    <oddFooter>&amp;LITAD Ausfüllhilfe&amp;R25.07.2013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O75"/>
  <sheetViews>
    <sheetView showGridLines="0" zoomScaleNormal="100" workbookViewId="0">
      <selection activeCell="D4" sqref="D4:G4"/>
    </sheetView>
  </sheetViews>
  <sheetFormatPr baseColWidth="10" defaultColWidth="11.453125" defaultRowHeight="12.5" x14ac:dyDescent="0.25"/>
  <cols>
    <col min="1" max="1" width="1.7265625" customWidth="1"/>
    <col min="3" max="3" width="45.1796875" customWidth="1"/>
    <col min="5" max="5" width="10.453125" customWidth="1"/>
    <col min="6" max="6" width="13.1796875" customWidth="1"/>
    <col min="7" max="7" width="13.7265625" bestFit="1" customWidth="1"/>
    <col min="8" max="8" width="3.1796875" customWidth="1"/>
    <col min="9" max="9" width="13.1796875" customWidth="1"/>
    <col min="10" max="10" width="6.453125" customWidth="1"/>
    <col min="11" max="11" width="13" customWidth="1"/>
  </cols>
  <sheetData>
    <row r="1" spans="2:11" ht="27" customHeight="1" x14ac:dyDescent="0.25">
      <c r="B1" s="97" t="s">
        <v>60</v>
      </c>
      <c r="C1" s="97"/>
      <c r="D1" s="97"/>
      <c r="E1" s="97"/>
      <c r="F1" s="97"/>
      <c r="G1" s="97"/>
      <c r="H1" s="97"/>
      <c r="I1" s="97"/>
      <c r="J1" s="97"/>
      <c r="K1" s="97"/>
    </row>
    <row r="2" spans="2:11" ht="6" customHeight="1" x14ac:dyDescent="0.25">
      <c r="B2" s="82"/>
      <c r="C2" s="82"/>
      <c r="D2" s="82"/>
      <c r="E2" s="82"/>
      <c r="F2" s="82"/>
      <c r="G2" s="82"/>
      <c r="H2" s="82"/>
      <c r="I2" s="82"/>
      <c r="J2" s="82"/>
      <c r="K2" s="82"/>
    </row>
    <row r="3" spans="2:11" ht="21" customHeight="1" x14ac:dyDescent="0.25">
      <c r="B3" s="7" t="s">
        <v>0</v>
      </c>
      <c r="C3" s="8"/>
      <c r="D3" s="98">
        <f>'1'!D3:G3</f>
        <v>0</v>
      </c>
      <c r="E3" s="98"/>
      <c r="F3" s="98"/>
      <c r="G3" s="98"/>
    </row>
    <row r="4" spans="2:11" ht="21" customHeight="1" x14ac:dyDescent="0.25">
      <c r="B4" s="7" t="s">
        <v>59</v>
      </c>
      <c r="C4" s="8"/>
      <c r="D4" s="99">
        <v>44621</v>
      </c>
      <c r="E4" s="98"/>
      <c r="F4" s="98"/>
      <c r="G4" s="98"/>
    </row>
    <row r="5" spans="2:11" ht="21" customHeight="1" x14ac:dyDescent="0.25">
      <c r="B5" s="7" t="s">
        <v>91</v>
      </c>
      <c r="C5" s="8"/>
      <c r="D5" s="100"/>
      <c r="E5" s="100"/>
      <c r="F5" s="100"/>
      <c r="G5" s="100"/>
      <c r="I5" s="101" t="s">
        <v>61</v>
      </c>
      <c r="J5" s="9" t="s">
        <v>93</v>
      </c>
      <c r="K5" s="10">
        <f>D5-(D6)</f>
        <v>0</v>
      </c>
    </row>
    <row r="6" spans="2:11" ht="21" customHeight="1" x14ac:dyDescent="0.25">
      <c r="B6" s="7" t="s">
        <v>90</v>
      </c>
      <c r="C6" s="8"/>
      <c r="D6" s="100"/>
      <c r="E6" s="100"/>
      <c r="F6" s="100"/>
      <c r="G6" s="100"/>
      <c r="I6" s="102"/>
      <c r="J6" s="9" t="s">
        <v>62</v>
      </c>
      <c r="K6" s="11" t="e">
        <f>K5/D5*100</f>
        <v>#DIV/0!</v>
      </c>
    </row>
    <row r="7" spans="2:11" ht="21" customHeight="1" x14ac:dyDescent="0.25">
      <c r="B7" s="7" t="s">
        <v>1</v>
      </c>
      <c r="C7" s="8"/>
      <c r="D7" s="103"/>
      <c r="E7" s="103"/>
      <c r="F7" s="103"/>
      <c r="G7" s="103"/>
      <c r="I7" s="9" t="s">
        <v>64</v>
      </c>
      <c r="J7" s="9" t="s">
        <v>63</v>
      </c>
      <c r="K7" s="12" t="e">
        <f>(G10*F10+SUM(G12:G18)*F12+SUM(G20:G21)*F20+SUM(G23:G35)*F23+G37*F37+G39*F39+G41*F41+G44*F44+G45*F45+G46*F46+G47*F47+G48*F48+G49*F49)/G50</f>
        <v>#DIV/0!</v>
      </c>
    </row>
    <row r="8" spans="2:11" ht="9.75" customHeight="1" thickBot="1" x14ac:dyDescent="0.3"/>
    <row r="9" spans="2:11" ht="65.5" thickBot="1" x14ac:dyDescent="0.3">
      <c r="B9" s="104" t="s">
        <v>2</v>
      </c>
      <c r="C9" s="105"/>
      <c r="D9" s="13" t="s">
        <v>3</v>
      </c>
      <c r="E9" s="13" t="s">
        <v>4</v>
      </c>
      <c r="F9" s="14" t="s">
        <v>5</v>
      </c>
      <c r="G9" s="15" t="s">
        <v>6</v>
      </c>
      <c r="I9" s="106" t="s">
        <v>81</v>
      </c>
      <c r="J9" s="107"/>
      <c r="K9" s="16" t="s">
        <v>7</v>
      </c>
    </row>
    <row r="10" spans="2:11" ht="12.75" customHeight="1" x14ac:dyDescent="0.25">
      <c r="B10" s="17">
        <v>150105</v>
      </c>
      <c r="C10" s="18" t="s">
        <v>8</v>
      </c>
      <c r="D10" s="19">
        <v>1</v>
      </c>
      <c r="E10" s="20">
        <v>32</v>
      </c>
      <c r="F10" s="19">
        <v>18.100000000000001</v>
      </c>
      <c r="G10" s="62"/>
      <c r="I10" s="111" t="s">
        <v>102</v>
      </c>
      <c r="J10" s="112"/>
      <c r="K10" s="113"/>
    </row>
    <row r="11" spans="2:11" ht="13.5" customHeight="1" x14ac:dyDescent="0.25">
      <c r="B11" s="108"/>
      <c r="C11" s="109"/>
      <c r="D11" s="109"/>
      <c r="E11" s="109"/>
      <c r="F11" s="109"/>
      <c r="G11" s="110"/>
      <c r="I11" s="114"/>
      <c r="J11" s="115"/>
      <c r="K11" s="116"/>
    </row>
    <row r="12" spans="2:11" x14ac:dyDescent="0.25">
      <c r="B12" s="21" t="s">
        <v>9</v>
      </c>
      <c r="C12" s="22" t="s">
        <v>10</v>
      </c>
      <c r="D12" s="117">
        <v>2</v>
      </c>
      <c r="E12" s="118">
        <v>48.9</v>
      </c>
      <c r="F12" s="119">
        <v>13.3</v>
      </c>
      <c r="G12" s="61"/>
      <c r="I12" s="120"/>
      <c r="J12" s="121"/>
      <c r="K12" s="65"/>
    </row>
    <row r="13" spans="2:11" ht="37.5" x14ac:dyDescent="0.25">
      <c r="B13" s="21" t="s">
        <v>11</v>
      </c>
      <c r="C13" s="22" t="s">
        <v>12</v>
      </c>
      <c r="D13" s="117"/>
      <c r="E13" s="118"/>
      <c r="F13" s="119"/>
      <c r="G13" s="61"/>
      <c r="I13" s="120"/>
      <c r="J13" s="121"/>
      <c r="K13" s="65"/>
    </row>
    <row r="14" spans="2:11" ht="25" x14ac:dyDescent="0.25">
      <c r="B14" s="21">
        <v>170903</v>
      </c>
      <c r="C14" s="23" t="s">
        <v>13</v>
      </c>
      <c r="D14" s="117"/>
      <c r="E14" s="118"/>
      <c r="F14" s="119"/>
      <c r="G14" s="61"/>
      <c r="I14" s="120"/>
      <c r="J14" s="121"/>
      <c r="K14" s="65"/>
    </row>
    <row r="15" spans="2:11" ht="37.5" x14ac:dyDescent="0.25">
      <c r="B15" s="21" t="s">
        <v>14</v>
      </c>
      <c r="C15" s="22" t="s">
        <v>58</v>
      </c>
      <c r="D15" s="117"/>
      <c r="E15" s="118"/>
      <c r="F15" s="119"/>
      <c r="G15" s="61"/>
      <c r="I15" s="120"/>
      <c r="J15" s="121"/>
      <c r="K15" s="65"/>
    </row>
    <row r="16" spans="2:11" ht="50" x14ac:dyDescent="0.25">
      <c r="B16" s="21" t="s">
        <v>15</v>
      </c>
      <c r="C16" s="22" t="s">
        <v>16</v>
      </c>
      <c r="D16" s="117"/>
      <c r="E16" s="118"/>
      <c r="F16" s="119"/>
      <c r="G16" s="61"/>
      <c r="I16" s="120"/>
      <c r="J16" s="121"/>
      <c r="K16" s="65"/>
    </row>
    <row r="17" spans="2:11" x14ac:dyDescent="0.25">
      <c r="B17" s="21">
        <v>191208</v>
      </c>
      <c r="C17" s="23" t="s">
        <v>17</v>
      </c>
      <c r="D17" s="117"/>
      <c r="E17" s="118"/>
      <c r="F17" s="119"/>
      <c r="G17" s="61"/>
      <c r="I17" s="120"/>
      <c r="J17" s="121"/>
      <c r="K17" s="65"/>
    </row>
    <row r="18" spans="2:11" ht="25" x14ac:dyDescent="0.25">
      <c r="B18" s="21">
        <v>200132</v>
      </c>
      <c r="C18" s="23" t="s">
        <v>89</v>
      </c>
      <c r="D18" s="117"/>
      <c r="E18" s="118"/>
      <c r="F18" s="119"/>
      <c r="G18" s="61"/>
      <c r="I18" s="120"/>
      <c r="J18" s="121"/>
      <c r="K18" s="65"/>
    </row>
    <row r="19" spans="2:11" ht="12" customHeight="1" x14ac:dyDescent="0.25">
      <c r="B19" s="108"/>
      <c r="C19" s="109"/>
      <c r="D19" s="109"/>
      <c r="E19" s="109"/>
      <c r="F19" s="109"/>
      <c r="G19" s="110"/>
      <c r="I19" s="120"/>
      <c r="J19" s="121"/>
      <c r="K19" s="65"/>
    </row>
    <row r="20" spans="2:11" ht="18" customHeight="1" x14ac:dyDescent="0.25">
      <c r="B20" s="24" t="s">
        <v>18</v>
      </c>
      <c r="C20" s="23" t="s">
        <v>19</v>
      </c>
      <c r="D20" s="117">
        <v>3</v>
      </c>
      <c r="E20" s="122">
        <v>50</v>
      </c>
      <c r="F20" s="122">
        <v>10</v>
      </c>
      <c r="G20" s="61"/>
      <c r="I20" s="120"/>
      <c r="J20" s="121"/>
      <c r="K20" s="65"/>
    </row>
    <row r="21" spans="2:11" ht="39.75" customHeight="1" x14ac:dyDescent="0.25">
      <c r="B21" s="24" t="s">
        <v>20</v>
      </c>
      <c r="C21" s="22" t="s">
        <v>88</v>
      </c>
      <c r="D21" s="117"/>
      <c r="E21" s="122"/>
      <c r="F21" s="122"/>
      <c r="G21" s="61"/>
      <c r="I21" s="120"/>
      <c r="J21" s="121"/>
      <c r="K21" s="65"/>
    </row>
    <row r="22" spans="2:11" ht="12.75" customHeight="1" x14ac:dyDescent="0.25">
      <c r="B22" s="108"/>
      <c r="C22" s="109"/>
      <c r="D22" s="109"/>
      <c r="E22" s="109"/>
      <c r="F22" s="109"/>
      <c r="G22" s="110"/>
      <c r="I22" s="120"/>
      <c r="J22" s="121"/>
      <c r="K22" s="65"/>
    </row>
    <row r="23" spans="2:11" x14ac:dyDescent="0.25">
      <c r="B23" s="21" t="s">
        <v>21</v>
      </c>
      <c r="C23" s="22" t="s">
        <v>22</v>
      </c>
      <c r="D23" s="117">
        <v>4</v>
      </c>
      <c r="E23" s="117">
        <v>53.5</v>
      </c>
      <c r="F23" s="117">
        <v>8.8000000000000007</v>
      </c>
      <c r="G23" s="61"/>
      <c r="I23" s="120"/>
      <c r="J23" s="121"/>
      <c r="K23" s="65"/>
    </row>
    <row r="24" spans="2:11" x14ac:dyDescent="0.25">
      <c r="B24" s="21" t="s">
        <v>23</v>
      </c>
      <c r="C24" s="22" t="s">
        <v>22</v>
      </c>
      <c r="D24" s="117"/>
      <c r="E24" s="117"/>
      <c r="F24" s="117"/>
      <c r="G24" s="61"/>
      <c r="I24" s="120"/>
      <c r="J24" s="121"/>
      <c r="K24" s="65"/>
    </row>
    <row r="25" spans="2:11" x14ac:dyDescent="0.25">
      <c r="B25" s="21" t="s">
        <v>24</v>
      </c>
      <c r="C25" s="22" t="s">
        <v>25</v>
      </c>
      <c r="D25" s="117"/>
      <c r="E25" s="117"/>
      <c r="F25" s="117"/>
      <c r="G25" s="61"/>
      <c r="I25" s="120"/>
      <c r="J25" s="121"/>
      <c r="K25" s="65"/>
    </row>
    <row r="26" spans="2:11" x14ac:dyDescent="0.25">
      <c r="B26" s="21" t="s">
        <v>26</v>
      </c>
      <c r="C26" s="22" t="s">
        <v>27</v>
      </c>
      <c r="D26" s="117"/>
      <c r="E26" s="117"/>
      <c r="F26" s="117"/>
      <c r="G26" s="61"/>
      <c r="I26" s="120"/>
      <c r="J26" s="121"/>
      <c r="K26" s="65"/>
    </row>
    <row r="27" spans="2:11" x14ac:dyDescent="0.25">
      <c r="B27" s="21" t="s">
        <v>28</v>
      </c>
      <c r="C27" s="22" t="s">
        <v>29</v>
      </c>
      <c r="D27" s="117"/>
      <c r="E27" s="117"/>
      <c r="F27" s="117"/>
      <c r="G27" s="61"/>
      <c r="I27" s="120"/>
      <c r="J27" s="121"/>
      <c r="K27" s="65"/>
    </row>
    <row r="28" spans="2:11" x14ac:dyDescent="0.25">
      <c r="B28" s="21">
        <v>200108</v>
      </c>
      <c r="C28" s="22" t="s">
        <v>30</v>
      </c>
      <c r="D28" s="117"/>
      <c r="E28" s="117"/>
      <c r="F28" s="117"/>
      <c r="G28" s="61"/>
      <c r="I28" s="120"/>
      <c r="J28" s="121"/>
      <c r="K28" s="65"/>
    </row>
    <row r="29" spans="2:11" x14ac:dyDescent="0.25">
      <c r="B29" s="21" t="s">
        <v>31</v>
      </c>
      <c r="C29" s="22" t="s">
        <v>32</v>
      </c>
      <c r="D29" s="117"/>
      <c r="E29" s="117"/>
      <c r="F29" s="117"/>
      <c r="G29" s="61"/>
      <c r="I29" s="120"/>
      <c r="J29" s="121"/>
      <c r="K29" s="65"/>
    </row>
    <row r="30" spans="2:11" x14ac:dyDescent="0.25">
      <c r="B30" s="21" t="s">
        <v>33</v>
      </c>
      <c r="C30" s="22" t="s">
        <v>34</v>
      </c>
      <c r="D30" s="117"/>
      <c r="E30" s="117"/>
      <c r="F30" s="117"/>
      <c r="G30" s="61"/>
      <c r="I30" s="120"/>
      <c r="J30" s="121"/>
      <c r="K30" s="65"/>
    </row>
    <row r="31" spans="2:11" x14ac:dyDescent="0.25">
      <c r="B31" s="21">
        <v>200301</v>
      </c>
      <c r="C31" s="22" t="s">
        <v>35</v>
      </c>
      <c r="D31" s="117"/>
      <c r="E31" s="117"/>
      <c r="F31" s="117"/>
      <c r="G31" s="61"/>
      <c r="I31" s="120"/>
      <c r="J31" s="121"/>
      <c r="K31" s="65"/>
    </row>
    <row r="32" spans="2:11" x14ac:dyDescent="0.25">
      <c r="B32" s="21">
        <v>200302</v>
      </c>
      <c r="C32" s="22" t="s">
        <v>36</v>
      </c>
      <c r="D32" s="117"/>
      <c r="E32" s="117"/>
      <c r="F32" s="117"/>
      <c r="G32" s="61"/>
      <c r="I32" s="120"/>
      <c r="J32" s="121"/>
      <c r="K32" s="65"/>
    </row>
    <row r="33" spans="2:11" x14ac:dyDescent="0.25">
      <c r="B33" s="21" t="s">
        <v>37</v>
      </c>
      <c r="C33" s="22" t="s">
        <v>38</v>
      </c>
      <c r="D33" s="117"/>
      <c r="E33" s="117"/>
      <c r="F33" s="117"/>
      <c r="G33" s="61"/>
      <c r="I33" s="120"/>
      <c r="J33" s="121"/>
      <c r="K33" s="65"/>
    </row>
    <row r="34" spans="2:11" x14ac:dyDescent="0.25">
      <c r="B34" s="21">
        <v>200306</v>
      </c>
      <c r="C34" s="25" t="s">
        <v>39</v>
      </c>
      <c r="D34" s="117"/>
      <c r="E34" s="117"/>
      <c r="F34" s="117"/>
      <c r="G34" s="61"/>
      <c r="I34" s="120"/>
      <c r="J34" s="121"/>
      <c r="K34" s="65"/>
    </row>
    <row r="35" spans="2:11" x14ac:dyDescent="0.25">
      <c r="B35" s="21" t="s">
        <v>40</v>
      </c>
      <c r="C35" s="25" t="s">
        <v>41</v>
      </c>
      <c r="D35" s="117"/>
      <c r="E35" s="117"/>
      <c r="F35" s="117"/>
      <c r="G35" s="61"/>
      <c r="I35" s="120"/>
      <c r="J35" s="121"/>
      <c r="K35" s="65"/>
    </row>
    <row r="36" spans="2:11" x14ac:dyDescent="0.25">
      <c r="B36" s="108"/>
      <c r="C36" s="109"/>
      <c r="D36" s="109"/>
      <c r="E36" s="109"/>
      <c r="F36" s="109"/>
      <c r="G36" s="110"/>
      <c r="I36" s="120"/>
      <c r="J36" s="121"/>
      <c r="K36" s="65"/>
    </row>
    <row r="37" spans="2:11" x14ac:dyDescent="0.25">
      <c r="B37" s="21" t="s">
        <v>42</v>
      </c>
      <c r="C37" s="25" t="s">
        <v>43</v>
      </c>
      <c r="D37" s="83">
        <v>5</v>
      </c>
      <c r="E37" s="83">
        <v>60.3</v>
      </c>
      <c r="F37" s="86">
        <v>16</v>
      </c>
      <c r="G37" s="61"/>
      <c r="I37" s="120"/>
      <c r="J37" s="121"/>
      <c r="K37" s="65"/>
    </row>
    <row r="38" spans="2:11" x14ac:dyDescent="0.25">
      <c r="B38" s="123"/>
      <c r="C38" s="124"/>
      <c r="D38" s="124"/>
      <c r="E38" s="124"/>
      <c r="F38" s="124"/>
      <c r="G38" s="125"/>
      <c r="I38" s="120"/>
      <c r="J38" s="121"/>
      <c r="K38" s="65"/>
    </row>
    <row r="39" spans="2:11" x14ac:dyDescent="0.25">
      <c r="B39" s="21"/>
      <c r="C39" s="22" t="s">
        <v>92</v>
      </c>
      <c r="D39" s="87">
        <v>6</v>
      </c>
      <c r="E39" s="86">
        <v>90</v>
      </c>
      <c r="F39" s="83">
        <v>15</v>
      </c>
      <c r="G39" s="61"/>
      <c r="I39" s="120"/>
      <c r="J39" s="121"/>
      <c r="K39" s="65"/>
    </row>
    <row r="40" spans="2:11" x14ac:dyDescent="0.25">
      <c r="B40" s="108"/>
      <c r="C40" s="109"/>
      <c r="D40" s="109"/>
      <c r="E40" s="109"/>
      <c r="F40" s="109"/>
      <c r="G40" s="110"/>
      <c r="I40" s="84"/>
      <c r="J40" s="85"/>
      <c r="K40" s="65"/>
    </row>
    <row r="41" spans="2:11" x14ac:dyDescent="0.25">
      <c r="B41" s="21">
        <v>190805</v>
      </c>
      <c r="C41" s="22" t="s">
        <v>105</v>
      </c>
      <c r="D41" s="83">
        <v>7</v>
      </c>
      <c r="E41" s="86">
        <v>80</v>
      </c>
      <c r="F41" s="86"/>
      <c r="G41" s="61"/>
      <c r="I41" s="84"/>
      <c r="J41" s="85"/>
      <c r="K41" s="65"/>
    </row>
    <row r="42" spans="2:11" x14ac:dyDescent="0.25">
      <c r="B42" s="108"/>
      <c r="C42" s="109"/>
      <c r="D42" s="109"/>
      <c r="E42" s="109"/>
      <c r="F42" s="109"/>
      <c r="G42" s="110"/>
      <c r="I42" s="84"/>
      <c r="J42" s="85"/>
      <c r="K42" s="65"/>
    </row>
    <row r="43" spans="2:11" ht="12.75" customHeight="1" x14ac:dyDescent="0.25">
      <c r="B43" s="21" t="s">
        <v>44</v>
      </c>
      <c r="C43" s="129" t="s">
        <v>79</v>
      </c>
      <c r="D43" s="130"/>
      <c r="E43" s="130"/>
      <c r="F43" s="130"/>
      <c r="G43" s="131"/>
      <c r="I43" s="84"/>
      <c r="J43" s="85"/>
      <c r="K43" s="65"/>
    </row>
    <row r="44" spans="2:11" ht="12.75" customHeight="1" x14ac:dyDescent="0.25">
      <c r="B44" s="55"/>
      <c r="C44" s="56"/>
      <c r="D44" s="126">
        <v>8</v>
      </c>
      <c r="E44" s="1"/>
      <c r="F44" s="1"/>
      <c r="G44" s="61"/>
      <c r="I44" s="84"/>
      <c r="J44" s="85"/>
      <c r="K44" s="65"/>
    </row>
    <row r="45" spans="2:11" x14ac:dyDescent="0.25">
      <c r="B45" s="55"/>
      <c r="C45" s="56"/>
      <c r="D45" s="127"/>
      <c r="E45" s="1"/>
      <c r="F45" s="1"/>
      <c r="G45" s="61"/>
      <c r="I45" s="84"/>
      <c r="J45" s="85"/>
      <c r="K45" s="65"/>
    </row>
    <row r="46" spans="2:11" x14ac:dyDescent="0.25">
      <c r="B46" s="55"/>
      <c r="C46" s="56"/>
      <c r="D46" s="127"/>
      <c r="E46" s="1"/>
      <c r="F46" s="1"/>
      <c r="G46" s="61"/>
      <c r="I46" s="84"/>
      <c r="J46" s="85"/>
      <c r="K46" s="65"/>
    </row>
    <row r="47" spans="2:11" x14ac:dyDescent="0.25">
      <c r="B47" s="55"/>
      <c r="C47" s="56"/>
      <c r="D47" s="127"/>
      <c r="E47" s="1"/>
      <c r="F47" s="1"/>
      <c r="G47" s="61"/>
      <c r="I47" s="120"/>
      <c r="J47" s="121"/>
      <c r="K47" s="65"/>
    </row>
    <row r="48" spans="2:11" x14ac:dyDescent="0.25">
      <c r="B48" s="55"/>
      <c r="C48" s="56"/>
      <c r="D48" s="127"/>
      <c r="E48" s="1"/>
      <c r="F48" s="1"/>
      <c r="G48" s="61"/>
      <c r="I48" s="120"/>
      <c r="J48" s="121"/>
      <c r="K48" s="65"/>
    </row>
    <row r="49" spans="2:15" ht="25" x14ac:dyDescent="0.25">
      <c r="B49" s="21" t="s">
        <v>44</v>
      </c>
      <c r="C49" s="22" t="s">
        <v>80</v>
      </c>
      <c r="D49" s="128"/>
      <c r="E49" s="83">
        <v>0</v>
      </c>
      <c r="F49" s="86">
        <v>10</v>
      </c>
      <c r="G49" s="64">
        <f>K51</f>
        <v>0</v>
      </c>
      <c r="I49" s="120"/>
      <c r="J49" s="121"/>
      <c r="K49" s="65"/>
    </row>
    <row r="50" spans="2:15" ht="14.15" customHeight="1" x14ac:dyDescent="0.25">
      <c r="B50" s="138" t="s">
        <v>45</v>
      </c>
      <c r="C50" s="139"/>
      <c r="D50" s="139"/>
      <c r="E50" s="139"/>
      <c r="F50" s="140"/>
      <c r="G50" s="60">
        <f>SUM(G10:G49)</f>
        <v>0</v>
      </c>
      <c r="I50" s="120"/>
      <c r="J50" s="121"/>
      <c r="K50" s="65"/>
    </row>
    <row r="51" spans="2:15" ht="14.15" customHeight="1" x14ac:dyDescent="0.25">
      <c r="B51" s="138" t="s">
        <v>50</v>
      </c>
      <c r="C51" s="139"/>
      <c r="D51" s="139"/>
      <c r="E51" s="139"/>
      <c r="F51" s="140"/>
      <c r="G51" s="28">
        <f>F10*G10+F12*SUM(G12:G18)+F20*SUM(G20:G21)+F23*SUM(G23:G35)+F37*G37+F39*G39+F41*G41+G44*F44+F45*G45+G46*F46+F47*G47+G48*F48+G49*F49</f>
        <v>0</v>
      </c>
      <c r="I51" s="132" t="s">
        <v>95</v>
      </c>
      <c r="J51" s="133"/>
      <c r="K51" s="136">
        <f>SUM(K12:K50)</f>
        <v>0</v>
      </c>
    </row>
    <row r="52" spans="2:15" ht="14.15" customHeight="1" thickBot="1" x14ac:dyDescent="0.3">
      <c r="B52" s="138" t="s">
        <v>106</v>
      </c>
      <c r="C52" s="139"/>
      <c r="D52" s="139"/>
      <c r="E52" s="139"/>
      <c r="F52" s="140"/>
      <c r="G52" s="29" t="e">
        <f>(E10/100*F10*G10+E12/100*F12*SUM(G12:G18)+E20/100*F20*SUM(G20:G21)+E23/100*F23*SUM(G23:G35)+E37/100*F37*G37+E39/100*F39*G39+E41/100*F41*G41+E44/100*F44*G44+E45/100*F45*G45+E46/100*F46*G46+E47/100*F47*G47+E48/100*F48*G48)/(G50*K7)*100</f>
        <v>#DIV/0!</v>
      </c>
      <c r="I52" s="134"/>
      <c r="J52" s="135"/>
      <c r="K52" s="137"/>
    </row>
    <row r="53" spans="2:15" ht="13" thickBot="1" x14ac:dyDescent="0.3">
      <c r="I53" s="30" t="s">
        <v>46</v>
      </c>
      <c r="J53" s="30"/>
      <c r="O53" s="8"/>
    </row>
    <row r="54" spans="2:15" ht="14.15" customHeight="1" x14ac:dyDescent="0.25">
      <c r="B54" s="141" t="s">
        <v>103</v>
      </c>
      <c r="C54" s="142"/>
      <c r="D54" s="142"/>
      <c r="E54" s="142"/>
      <c r="F54" s="142"/>
      <c r="G54" s="143"/>
    </row>
    <row r="55" spans="2:15" ht="14.15" customHeight="1" thickBot="1" x14ac:dyDescent="0.3">
      <c r="B55" s="186" t="s">
        <v>73</v>
      </c>
      <c r="C55" s="188"/>
      <c r="D55" s="31" t="s">
        <v>74</v>
      </c>
      <c r="E55" s="88" t="s">
        <v>47</v>
      </c>
      <c r="F55" s="33"/>
      <c r="G55" s="34"/>
    </row>
    <row r="56" spans="2:15" ht="14.15" customHeight="1" x14ac:dyDescent="0.25">
      <c r="B56" s="35" t="s">
        <v>65</v>
      </c>
      <c r="C56" s="36"/>
      <c r="D56" s="2"/>
      <c r="E56" s="149"/>
      <c r="F56" s="154"/>
      <c r="G56" s="155"/>
      <c r="I56" s="144">
        <f>D56*0.86*E55/1000</f>
        <v>0</v>
      </c>
      <c r="J56" s="145"/>
      <c r="K56" s="146" t="s">
        <v>51</v>
      </c>
    </row>
    <row r="57" spans="2:15" ht="14.15" customHeight="1" x14ac:dyDescent="0.25">
      <c r="B57" s="35" t="s">
        <v>66</v>
      </c>
      <c r="C57" s="36"/>
      <c r="D57" s="2"/>
      <c r="E57" s="149" t="s">
        <v>68</v>
      </c>
      <c r="F57" s="150"/>
      <c r="G57" s="28">
        <f>D57/2</f>
        <v>0</v>
      </c>
      <c r="I57" s="151">
        <f>G57*0.86*E55/1000</f>
        <v>0</v>
      </c>
      <c r="J57" s="152"/>
      <c r="K57" s="147"/>
    </row>
    <row r="58" spans="2:15" ht="14.15" customHeight="1" x14ac:dyDescent="0.25">
      <c r="B58" s="37" t="s">
        <v>67</v>
      </c>
      <c r="C58" s="38"/>
      <c r="D58" s="3"/>
      <c r="E58" s="153"/>
      <c r="F58" s="154"/>
      <c r="G58" s="155"/>
      <c r="I58" s="151">
        <f>D58*0.86*E55/1000</f>
        <v>0</v>
      </c>
      <c r="J58" s="152"/>
      <c r="K58" s="147"/>
    </row>
    <row r="59" spans="2:15" ht="14.15" customHeight="1" x14ac:dyDescent="0.25">
      <c r="B59" s="186" t="s">
        <v>72</v>
      </c>
      <c r="C59" s="187"/>
      <c r="D59" s="31" t="s">
        <v>71</v>
      </c>
      <c r="E59" s="88" t="s">
        <v>48</v>
      </c>
      <c r="F59" s="39" t="s">
        <v>70</v>
      </c>
      <c r="G59" s="40"/>
      <c r="I59" s="151">
        <f>G59*E59/1000</f>
        <v>0</v>
      </c>
      <c r="J59" s="152"/>
      <c r="K59" s="147"/>
    </row>
    <row r="60" spans="2:15" ht="14.15" customHeight="1" thickBot="1" x14ac:dyDescent="0.3">
      <c r="B60" s="177" t="s">
        <v>49</v>
      </c>
      <c r="C60" s="178"/>
      <c r="D60" s="178"/>
      <c r="E60" s="178"/>
      <c r="F60" s="179"/>
      <c r="G60" s="41" t="e">
        <f>I60/(G51+I60)*100</f>
        <v>#DIV/0!</v>
      </c>
      <c r="I60" s="180">
        <f>SUM(I56:I59)</f>
        <v>0</v>
      </c>
      <c r="J60" s="181"/>
      <c r="K60" s="148"/>
    </row>
    <row r="61" spans="2:15" ht="13" thickBot="1" x14ac:dyDescent="0.3">
      <c r="B61" s="30"/>
    </row>
    <row r="62" spans="2:15" ht="14.15" customHeight="1" x14ac:dyDescent="0.25">
      <c r="B62" s="182" t="s">
        <v>52</v>
      </c>
      <c r="C62" s="183"/>
      <c r="D62" s="183"/>
      <c r="E62" s="183"/>
      <c r="F62" s="184"/>
      <c r="G62" s="42" t="e">
        <f>G52*D6/100000</f>
        <v>#DIV/0!</v>
      </c>
    </row>
    <row r="63" spans="2:15" ht="14.15" customHeight="1" x14ac:dyDescent="0.25">
      <c r="B63" s="189" t="s">
        <v>53</v>
      </c>
      <c r="C63" s="190"/>
      <c r="D63" s="190"/>
      <c r="E63" s="190"/>
      <c r="F63" s="191"/>
      <c r="G63" s="43" t="e">
        <f>G62*G60/100</f>
        <v>#DIV/0!</v>
      </c>
    </row>
    <row r="64" spans="2:15" ht="14.15" customHeight="1" thickBot="1" x14ac:dyDescent="0.3">
      <c r="B64" s="192" t="s">
        <v>54</v>
      </c>
      <c r="C64" s="193"/>
      <c r="D64" s="193"/>
      <c r="E64" s="193"/>
      <c r="F64" s="194"/>
      <c r="G64" s="44" t="e">
        <f>G62-G63</f>
        <v>#DIV/0!</v>
      </c>
    </row>
    <row r="65" spans="2:11" ht="18.5" thickBot="1" x14ac:dyDescent="0.3">
      <c r="B65" s="45" t="s">
        <v>57</v>
      </c>
      <c r="C65" s="46"/>
      <c r="D65" s="46"/>
      <c r="E65" s="46"/>
      <c r="F65" s="46"/>
      <c r="G65" s="59" t="e">
        <f>(E10/100*F10*G10+E12/100*F12*SUM(G12:G18)+E20/100*F20*SUM(G20:G21)+E23/100*F23*SUM(G23:G35)+E37/100*F37*G37+E39/100*F39*G39+E41/100*F41*G41+E44/100*F44*G44+E45/100*F45*G45+E46/100*F46*G46+E47/100*F47*G47+E48/100*F48*G48)/((G50*K7)+I60)*100</f>
        <v>#DIV/0!</v>
      </c>
      <c r="K65" s="47"/>
    </row>
    <row r="66" spans="2:11" ht="13" thickBot="1" x14ac:dyDescent="0.3"/>
    <row r="67" spans="2:11" ht="13" x14ac:dyDescent="0.25">
      <c r="B67" s="195" t="s">
        <v>104</v>
      </c>
      <c r="C67" s="196"/>
      <c r="D67" s="196"/>
      <c r="E67" s="196"/>
      <c r="F67" s="196"/>
      <c r="G67" s="197"/>
      <c r="I67" s="156" t="s">
        <v>69</v>
      </c>
      <c r="J67" s="157"/>
      <c r="K67" s="158"/>
    </row>
    <row r="68" spans="2:11" x14ac:dyDescent="0.25">
      <c r="B68" s="162"/>
      <c r="C68" s="163"/>
      <c r="D68" s="163"/>
      <c r="E68" s="163"/>
      <c r="F68" s="163"/>
      <c r="G68" s="164"/>
      <c r="I68" s="159"/>
      <c r="J68" s="160"/>
      <c r="K68" s="161"/>
    </row>
    <row r="69" spans="2:11" x14ac:dyDescent="0.25">
      <c r="B69" s="165"/>
      <c r="C69" s="166"/>
      <c r="D69" s="166"/>
      <c r="E69" s="166"/>
      <c r="F69" s="166"/>
      <c r="G69" s="167"/>
      <c r="I69" s="48"/>
      <c r="K69" s="49"/>
    </row>
    <row r="70" spans="2:11" ht="13" thickBot="1" x14ac:dyDescent="0.3">
      <c r="B70" s="165"/>
      <c r="C70" s="166"/>
      <c r="D70" s="166"/>
      <c r="E70" s="166"/>
      <c r="F70" s="166"/>
      <c r="G70" s="167"/>
      <c r="I70" s="50"/>
      <c r="J70" s="51"/>
      <c r="K70" s="52"/>
    </row>
    <row r="71" spans="2:11" ht="13" thickTop="1" x14ac:dyDescent="0.25">
      <c r="B71" s="165"/>
      <c r="C71" s="166"/>
      <c r="D71" s="166"/>
      <c r="E71" s="166"/>
      <c r="F71" s="166"/>
      <c r="G71" s="167"/>
      <c r="I71" s="171" t="s">
        <v>78</v>
      </c>
      <c r="J71" s="172"/>
      <c r="K71" s="173"/>
    </row>
    <row r="72" spans="2:11" ht="13" thickBot="1" x14ac:dyDescent="0.3">
      <c r="B72" s="168"/>
      <c r="C72" s="169"/>
      <c r="D72" s="169"/>
      <c r="E72" s="169"/>
      <c r="F72" s="169"/>
      <c r="G72" s="170"/>
      <c r="I72" s="174"/>
      <c r="J72" s="175"/>
      <c r="K72" s="176"/>
    </row>
    <row r="73" spans="2:11" x14ac:dyDescent="0.25">
      <c r="I73" s="53"/>
      <c r="J73" s="53"/>
      <c r="K73" s="53"/>
    </row>
    <row r="74" spans="2:11" ht="13" x14ac:dyDescent="0.25">
      <c r="B74" s="54"/>
      <c r="C74" s="7" t="s">
        <v>55</v>
      </c>
      <c r="D74" s="185" t="s">
        <v>56</v>
      </c>
      <c r="E74" s="185"/>
      <c r="F74" s="185"/>
    </row>
    <row r="75" spans="2:11" ht="22.5" customHeight="1" x14ac:dyDescent="0.25"/>
  </sheetData>
  <sheetProtection selectLockedCells="1"/>
  <mergeCells count="86">
    <mergeCell ref="B67:G67"/>
    <mergeCell ref="I67:K68"/>
    <mergeCell ref="B68:G72"/>
    <mergeCell ref="I71:K72"/>
    <mergeCell ref="D74:F74"/>
    <mergeCell ref="B54:G54"/>
    <mergeCell ref="B55:C55"/>
    <mergeCell ref="E56:G56"/>
    <mergeCell ref="I56:J56"/>
    <mergeCell ref="K56:K60"/>
    <mergeCell ref="E57:F57"/>
    <mergeCell ref="E58:G58"/>
    <mergeCell ref="B59:C59"/>
    <mergeCell ref="B60:F60"/>
    <mergeCell ref="I57:J57"/>
    <mergeCell ref="I60:J60"/>
    <mergeCell ref="B63:F63"/>
    <mergeCell ref="B64:F64"/>
    <mergeCell ref="B62:F62"/>
    <mergeCell ref="I58:J58"/>
    <mergeCell ref="I59:J59"/>
    <mergeCell ref="K51:K52"/>
    <mergeCell ref="I48:J48"/>
    <mergeCell ref="I49:J49"/>
    <mergeCell ref="I50:J50"/>
    <mergeCell ref="B50:F50"/>
    <mergeCell ref="D44:D49"/>
    <mergeCell ref="I47:J47"/>
    <mergeCell ref="D23:D35"/>
    <mergeCell ref="E23:E35"/>
    <mergeCell ref="B51:F51"/>
    <mergeCell ref="B52:F52"/>
    <mergeCell ref="I51:J52"/>
    <mergeCell ref="B40:G40"/>
    <mergeCell ref="B42:G42"/>
    <mergeCell ref="C43:G43"/>
    <mergeCell ref="B36:G36"/>
    <mergeCell ref="I36:J36"/>
    <mergeCell ref="I37:J37"/>
    <mergeCell ref="B38:G38"/>
    <mergeCell ref="I38:J38"/>
    <mergeCell ref="F23:F35"/>
    <mergeCell ref="I23:J23"/>
    <mergeCell ref="I24:J24"/>
    <mergeCell ref="I21:J21"/>
    <mergeCell ref="I25:J25"/>
    <mergeCell ref="I17:J17"/>
    <mergeCell ref="I26:J26"/>
    <mergeCell ref="I39:J39"/>
    <mergeCell ref="I30:J30"/>
    <mergeCell ref="I31:J31"/>
    <mergeCell ref="I32:J32"/>
    <mergeCell ref="I33:J33"/>
    <mergeCell ref="I34:J34"/>
    <mergeCell ref="I35:J35"/>
    <mergeCell ref="I18:J18"/>
    <mergeCell ref="I27:J27"/>
    <mergeCell ref="I28:J28"/>
    <mergeCell ref="I29:J29"/>
    <mergeCell ref="B22:G22"/>
    <mergeCell ref="I22:J22"/>
    <mergeCell ref="B19:G19"/>
    <mergeCell ref="I19:J19"/>
    <mergeCell ref="D12:D18"/>
    <mergeCell ref="E12:E18"/>
    <mergeCell ref="F12:F18"/>
    <mergeCell ref="I15:J15"/>
    <mergeCell ref="I16:J16"/>
    <mergeCell ref="I12:J12"/>
    <mergeCell ref="I13:J13"/>
    <mergeCell ref="I14:J14"/>
    <mergeCell ref="D20:D21"/>
    <mergeCell ref="E20:E21"/>
    <mergeCell ref="F20:F21"/>
    <mergeCell ref="I20:J20"/>
    <mergeCell ref="B1:K1"/>
    <mergeCell ref="D3:G3"/>
    <mergeCell ref="D4:G4"/>
    <mergeCell ref="D5:G5"/>
    <mergeCell ref="I5:I6"/>
    <mergeCell ref="D6:G6"/>
    <mergeCell ref="D7:G7"/>
    <mergeCell ref="B9:C9"/>
    <mergeCell ref="I9:J9"/>
    <mergeCell ref="I10:K11"/>
    <mergeCell ref="B11:G11"/>
  </mergeCells>
  <conditionalFormatting sqref="F41">
    <cfRule type="expression" dxfId="10" priority="1">
      <formula>$F$41=""</formula>
    </cfRule>
  </conditionalFormatting>
  <printOptions horizontalCentered="1"/>
  <pageMargins left="0.39370078740157483" right="0.39370078740157483" top="0.39370078740157483" bottom="0.47244094488188981" header="0.31496062992125984" footer="0.31496062992125984"/>
  <pageSetup paperSize="9" scale="63" orientation="portrait" horizontalDpi="4294967292" verticalDpi="4294967292" r:id="rId1"/>
  <headerFooter>
    <oddFooter>&amp;LITAD Ausfüllhilfe&amp;R25.07.2013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O74"/>
  <sheetViews>
    <sheetView showGridLines="0" zoomScaleNormal="100" workbookViewId="0">
      <selection activeCell="D4" sqref="D4:G4"/>
    </sheetView>
  </sheetViews>
  <sheetFormatPr baseColWidth="10" defaultColWidth="11.453125" defaultRowHeight="12.5" x14ac:dyDescent="0.25"/>
  <cols>
    <col min="1" max="1" width="1.7265625" customWidth="1"/>
    <col min="3" max="3" width="45.1796875" customWidth="1"/>
    <col min="5" max="5" width="10.453125" customWidth="1"/>
    <col min="6" max="6" width="13.1796875" customWidth="1"/>
    <col min="7" max="7" width="13.7265625" bestFit="1" customWidth="1"/>
    <col min="8" max="8" width="3.1796875" customWidth="1"/>
    <col min="9" max="9" width="13.1796875" customWidth="1"/>
    <col min="10" max="10" width="6.453125" customWidth="1"/>
    <col min="11" max="11" width="13" customWidth="1"/>
  </cols>
  <sheetData>
    <row r="1" spans="2:11" ht="27" customHeight="1" x14ac:dyDescent="0.25">
      <c r="B1" s="97" t="s">
        <v>60</v>
      </c>
      <c r="C1" s="97"/>
      <c r="D1" s="97"/>
      <c r="E1" s="97"/>
      <c r="F1" s="97"/>
      <c r="G1" s="97"/>
      <c r="H1" s="97"/>
      <c r="I1" s="97"/>
      <c r="J1" s="97"/>
      <c r="K1" s="97"/>
    </row>
    <row r="2" spans="2:11" ht="6" customHeight="1" x14ac:dyDescent="0.25">
      <c r="B2" s="82"/>
      <c r="C2" s="82"/>
      <c r="D2" s="82"/>
      <c r="E2" s="82"/>
      <c r="F2" s="82"/>
      <c r="G2" s="82"/>
      <c r="H2" s="82"/>
      <c r="I2" s="82"/>
      <c r="J2" s="82"/>
      <c r="K2" s="82"/>
    </row>
    <row r="3" spans="2:11" ht="21" customHeight="1" x14ac:dyDescent="0.25">
      <c r="B3" s="7" t="s">
        <v>0</v>
      </c>
      <c r="C3" s="8"/>
      <c r="D3" s="98">
        <f>'1'!D3:G3</f>
        <v>0</v>
      </c>
      <c r="E3" s="98"/>
      <c r="F3" s="98"/>
      <c r="G3" s="98"/>
    </row>
    <row r="4" spans="2:11" ht="21" customHeight="1" x14ac:dyDescent="0.25">
      <c r="B4" s="7" t="s">
        <v>59</v>
      </c>
      <c r="C4" s="8"/>
      <c r="D4" s="99">
        <v>44652</v>
      </c>
      <c r="E4" s="98"/>
      <c r="F4" s="98"/>
      <c r="G4" s="98"/>
    </row>
    <row r="5" spans="2:11" ht="21" customHeight="1" x14ac:dyDescent="0.25">
      <c r="B5" s="7" t="s">
        <v>91</v>
      </c>
      <c r="C5" s="8"/>
      <c r="D5" s="100"/>
      <c r="E5" s="100"/>
      <c r="F5" s="100"/>
      <c r="G5" s="100"/>
      <c r="I5" s="101" t="s">
        <v>61</v>
      </c>
      <c r="J5" s="9" t="s">
        <v>93</v>
      </c>
      <c r="K5" s="10">
        <f>D5-(D6)</f>
        <v>0</v>
      </c>
    </row>
    <row r="6" spans="2:11" ht="21" customHeight="1" x14ac:dyDescent="0.25">
      <c r="B6" s="7" t="s">
        <v>90</v>
      </c>
      <c r="C6" s="8"/>
      <c r="D6" s="100"/>
      <c r="E6" s="100"/>
      <c r="F6" s="100"/>
      <c r="G6" s="100"/>
      <c r="I6" s="102"/>
      <c r="J6" s="9" t="s">
        <v>62</v>
      </c>
      <c r="K6" s="11" t="e">
        <f>K5/D5*100</f>
        <v>#DIV/0!</v>
      </c>
    </row>
    <row r="7" spans="2:11" ht="21" customHeight="1" x14ac:dyDescent="0.25">
      <c r="B7" s="7" t="s">
        <v>1</v>
      </c>
      <c r="C7" s="8"/>
      <c r="D7" s="103"/>
      <c r="E7" s="103"/>
      <c r="F7" s="103"/>
      <c r="G7" s="103"/>
      <c r="I7" s="9" t="s">
        <v>64</v>
      </c>
      <c r="J7" s="9" t="s">
        <v>63</v>
      </c>
      <c r="K7" s="12" t="e">
        <f>(G10*F10+SUM(G12:G18)*F12+SUM(G20:G21)*F20+SUM(G23:G35)*F23+G37*F37+G39*F39+G41*F41+G44*F44+G45*F45+G46*F46+G47*F47+G48*F48+G49*F49)/G50</f>
        <v>#DIV/0!</v>
      </c>
    </row>
    <row r="8" spans="2:11" ht="9.75" customHeight="1" thickBot="1" x14ac:dyDescent="0.3"/>
    <row r="9" spans="2:11" ht="65.5" thickBot="1" x14ac:dyDescent="0.3">
      <c r="B9" s="104" t="s">
        <v>2</v>
      </c>
      <c r="C9" s="105"/>
      <c r="D9" s="13" t="s">
        <v>3</v>
      </c>
      <c r="E9" s="13" t="s">
        <v>4</v>
      </c>
      <c r="F9" s="14" t="s">
        <v>5</v>
      </c>
      <c r="G9" s="15" t="s">
        <v>6</v>
      </c>
      <c r="I9" s="106" t="s">
        <v>81</v>
      </c>
      <c r="J9" s="107"/>
      <c r="K9" s="16" t="s">
        <v>7</v>
      </c>
    </row>
    <row r="10" spans="2:11" ht="12.75" customHeight="1" x14ac:dyDescent="0.25">
      <c r="B10" s="17">
        <v>150105</v>
      </c>
      <c r="C10" s="18" t="s">
        <v>8</v>
      </c>
      <c r="D10" s="19">
        <v>1</v>
      </c>
      <c r="E10" s="20">
        <v>32</v>
      </c>
      <c r="F10" s="19">
        <v>18.100000000000001</v>
      </c>
      <c r="G10" s="62"/>
      <c r="I10" s="111" t="s">
        <v>102</v>
      </c>
      <c r="J10" s="112"/>
      <c r="K10" s="113"/>
    </row>
    <row r="11" spans="2:11" ht="13.5" customHeight="1" x14ac:dyDescent="0.25">
      <c r="B11" s="108"/>
      <c r="C11" s="109"/>
      <c r="D11" s="109"/>
      <c r="E11" s="109"/>
      <c r="F11" s="109"/>
      <c r="G11" s="110"/>
      <c r="I11" s="114"/>
      <c r="J11" s="115"/>
      <c r="K11" s="116"/>
    </row>
    <row r="12" spans="2:11" x14ac:dyDescent="0.25">
      <c r="B12" s="21" t="s">
        <v>9</v>
      </c>
      <c r="C12" s="22" t="s">
        <v>10</v>
      </c>
      <c r="D12" s="117">
        <v>2</v>
      </c>
      <c r="E12" s="118">
        <v>48.9</v>
      </c>
      <c r="F12" s="119">
        <v>13.3</v>
      </c>
      <c r="G12" s="61"/>
      <c r="I12" s="120"/>
      <c r="J12" s="121"/>
      <c r="K12" s="65"/>
    </row>
    <row r="13" spans="2:11" ht="37.5" x14ac:dyDescent="0.25">
      <c r="B13" s="21" t="s">
        <v>11</v>
      </c>
      <c r="C13" s="22" t="s">
        <v>12</v>
      </c>
      <c r="D13" s="117"/>
      <c r="E13" s="118"/>
      <c r="F13" s="119"/>
      <c r="G13" s="61"/>
      <c r="I13" s="120"/>
      <c r="J13" s="121"/>
      <c r="K13" s="65"/>
    </row>
    <row r="14" spans="2:11" ht="25" x14ac:dyDescent="0.25">
      <c r="B14" s="21">
        <v>170903</v>
      </c>
      <c r="C14" s="23" t="s">
        <v>13</v>
      </c>
      <c r="D14" s="117"/>
      <c r="E14" s="118"/>
      <c r="F14" s="119"/>
      <c r="G14" s="61"/>
      <c r="I14" s="120"/>
      <c r="J14" s="121"/>
      <c r="K14" s="65"/>
    </row>
    <row r="15" spans="2:11" ht="37.5" x14ac:dyDescent="0.25">
      <c r="B15" s="21" t="s">
        <v>14</v>
      </c>
      <c r="C15" s="22" t="s">
        <v>58</v>
      </c>
      <c r="D15" s="117"/>
      <c r="E15" s="118"/>
      <c r="F15" s="119"/>
      <c r="G15" s="61"/>
      <c r="I15" s="120"/>
      <c r="J15" s="121"/>
      <c r="K15" s="65"/>
    </row>
    <row r="16" spans="2:11" ht="50" x14ac:dyDescent="0.25">
      <c r="B16" s="21" t="s">
        <v>15</v>
      </c>
      <c r="C16" s="22" t="s">
        <v>16</v>
      </c>
      <c r="D16" s="117"/>
      <c r="E16" s="118"/>
      <c r="F16" s="119"/>
      <c r="G16" s="61"/>
      <c r="I16" s="120"/>
      <c r="J16" s="121"/>
      <c r="K16" s="65"/>
    </row>
    <row r="17" spans="2:11" x14ac:dyDescent="0.25">
      <c r="B17" s="21">
        <v>191208</v>
      </c>
      <c r="C17" s="23" t="s">
        <v>17</v>
      </c>
      <c r="D17" s="117"/>
      <c r="E17" s="118"/>
      <c r="F17" s="119"/>
      <c r="G17" s="61"/>
      <c r="I17" s="120"/>
      <c r="J17" s="121"/>
      <c r="K17" s="65"/>
    </row>
    <row r="18" spans="2:11" ht="25" x14ac:dyDescent="0.25">
      <c r="B18" s="21">
        <v>200132</v>
      </c>
      <c r="C18" s="23" t="s">
        <v>89</v>
      </c>
      <c r="D18" s="117"/>
      <c r="E18" s="118"/>
      <c r="F18" s="119"/>
      <c r="G18" s="61"/>
      <c r="I18" s="120"/>
      <c r="J18" s="121"/>
      <c r="K18" s="65"/>
    </row>
    <row r="19" spans="2:11" ht="12" customHeight="1" x14ac:dyDescent="0.25">
      <c r="B19" s="108"/>
      <c r="C19" s="109"/>
      <c r="D19" s="109"/>
      <c r="E19" s="109"/>
      <c r="F19" s="109"/>
      <c r="G19" s="110"/>
      <c r="I19" s="120"/>
      <c r="J19" s="121"/>
      <c r="K19" s="65"/>
    </row>
    <row r="20" spans="2:11" ht="18" customHeight="1" x14ac:dyDescent="0.25">
      <c r="B20" s="24" t="s">
        <v>18</v>
      </c>
      <c r="C20" s="23" t="s">
        <v>19</v>
      </c>
      <c r="D20" s="117">
        <v>3</v>
      </c>
      <c r="E20" s="122">
        <v>50</v>
      </c>
      <c r="F20" s="122">
        <v>10</v>
      </c>
      <c r="G20" s="61"/>
      <c r="I20" s="120"/>
      <c r="J20" s="121"/>
      <c r="K20" s="65"/>
    </row>
    <row r="21" spans="2:11" ht="39.75" customHeight="1" x14ac:dyDescent="0.25">
      <c r="B21" s="24" t="s">
        <v>20</v>
      </c>
      <c r="C21" s="22" t="s">
        <v>88</v>
      </c>
      <c r="D21" s="117"/>
      <c r="E21" s="122"/>
      <c r="F21" s="122"/>
      <c r="G21" s="61"/>
      <c r="I21" s="120"/>
      <c r="J21" s="121"/>
      <c r="K21" s="65"/>
    </row>
    <row r="22" spans="2:11" ht="12.75" customHeight="1" x14ac:dyDescent="0.25">
      <c r="B22" s="108"/>
      <c r="C22" s="109"/>
      <c r="D22" s="109"/>
      <c r="E22" s="109"/>
      <c r="F22" s="109"/>
      <c r="G22" s="110"/>
      <c r="I22" s="120"/>
      <c r="J22" s="121"/>
      <c r="K22" s="65"/>
    </row>
    <row r="23" spans="2:11" x14ac:dyDescent="0.25">
      <c r="B23" s="21" t="s">
        <v>21</v>
      </c>
      <c r="C23" s="22" t="s">
        <v>22</v>
      </c>
      <c r="D23" s="117">
        <v>4</v>
      </c>
      <c r="E23" s="117">
        <v>53.5</v>
      </c>
      <c r="F23" s="117">
        <v>8.8000000000000007</v>
      </c>
      <c r="G23" s="61"/>
      <c r="I23" s="120"/>
      <c r="J23" s="121"/>
      <c r="K23" s="65"/>
    </row>
    <row r="24" spans="2:11" x14ac:dyDescent="0.25">
      <c r="B24" s="21" t="s">
        <v>23</v>
      </c>
      <c r="C24" s="22" t="s">
        <v>22</v>
      </c>
      <c r="D24" s="117"/>
      <c r="E24" s="117"/>
      <c r="F24" s="117"/>
      <c r="G24" s="61"/>
      <c r="I24" s="120"/>
      <c r="J24" s="121"/>
      <c r="K24" s="65"/>
    </row>
    <row r="25" spans="2:11" x14ac:dyDescent="0.25">
      <c r="B25" s="21" t="s">
        <v>24</v>
      </c>
      <c r="C25" s="22" t="s">
        <v>25</v>
      </c>
      <c r="D25" s="117"/>
      <c r="E25" s="117"/>
      <c r="F25" s="117"/>
      <c r="G25" s="61"/>
      <c r="I25" s="120"/>
      <c r="J25" s="121"/>
      <c r="K25" s="65"/>
    </row>
    <row r="26" spans="2:11" x14ac:dyDescent="0.25">
      <c r="B26" s="21" t="s">
        <v>26</v>
      </c>
      <c r="C26" s="22" t="s">
        <v>27</v>
      </c>
      <c r="D26" s="117"/>
      <c r="E26" s="117"/>
      <c r="F26" s="117"/>
      <c r="G26" s="61"/>
      <c r="I26" s="120"/>
      <c r="J26" s="121"/>
      <c r="K26" s="65"/>
    </row>
    <row r="27" spans="2:11" x14ac:dyDescent="0.25">
      <c r="B27" s="21" t="s">
        <v>28</v>
      </c>
      <c r="C27" s="22" t="s">
        <v>29</v>
      </c>
      <c r="D27" s="117"/>
      <c r="E27" s="117"/>
      <c r="F27" s="117"/>
      <c r="G27" s="61"/>
      <c r="I27" s="120"/>
      <c r="J27" s="121"/>
      <c r="K27" s="65"/>
    </row>
    <row r="28" spans="2:11" x14ac:dyDescent="0.25">
      <c r="B28" s="21">
        <v>200108</v>
      </c>
      <c r="C28" s="22" t="s">
        <v>30</v>
      </c>
      <c r="D28" s="117"/>
      <c r="E28" s="117"/>
      <c r="F28" s="117"/>
      <c r="G28" s="61"/>
      <c r="I28" s="120"/>
      <c r="J28" s="121"/>
      <c r="K28" s="65"/>
    </row>
    <row r="29" spans="2:11" x14ac:dyDescent="0.25">
      <c r="B29" s="21" t="s">
        <v>31</v>
      </c>
      <c r="C29" s="22" t="s">
        <v>32</v>
      </c>
      <c r="D29" s="117"/>
      <c r="E29" s="117"/>
      <c r="F29" s="117"/>
      <c r="G29" s="61"/>
      <c r="I29" s="120"/>
      <c r="J29" s="121"/>
      <c r="K29" s="65"/>
    </row>
    <row r="30" spans="2:11" x14ac:dyDescent="0.25">
      <c r="B30" s="21" t="s">
        <v>33</v>
      </c>
      <c r="C30" s="22" t="s">
        <v>34</v>
      </c>
      <c r="D30" s="117"/>
      <c r="E30" s="117"/>
      <c r="F30" s="117"/>
      <c r="G30" s="61"/>
      <c r="I30" s="120"/>
      <c r="J30" s="121"/>
      <c r="K30" s="65"/>
    </row>
    <row r="31" spans="2:11" x14ac:dyDescent="0.25">
      <c r="B31" s="21">
        <v>200301</v>
      </c>
      <c r="C31" s="22" t="s">
        <v>35</v>
      </c>
      <c r="D31" s="117"/>
      <c r="E31" s="117"/>
      <c r="F31" s="117"/>
      <c r="G31" s="61"/>
      <c r="I31" s="120"/>
      <c r="J31" s="121"/>
      <c r="K31" s="65"/>
    </row>
    <row r="32" spans="2:11" x14ac:dyDescent="0.25">
      <c r="B32" s="21">
        <v>200302</v>
      </c>
      <c r="C32" s="22" t="s">
        <v>36</v>
      </c>
      <c r="D32" s="117"/>
      <c r="E32" s="117"/>
      <c r="F32" s="117"/>
      <c r="G32" s="61"/>
      <c r="I32" s="120"/>
      <c r="J32" s="121"/>
      <c r="K32" s="65"/>
    </row>
    <row r="33" spans="2:11" x14ac:dyDescent="0.25">
      <c r="B33" s="21" t="s">
        <v>37</v>
      </c>
      <c r="C33" s="22" t="s">
        <v>38</v>
      </c>
      <c r="D33" s="117"/>
      <c r="E33" s="117"/>
      <c r="F33" s="117"/>
      <c r="G33" s="61"/>
      <c r="I33" s="120"/>
      <c r="J33" s="121"/>
      <c r="K33" s="65"/>
    </row>
    <row r="34" spans="2:11" x14ac:dyDescent="0.25">
      <c r="B34" s="21">
        <v>200306</v>
      </c>
      <c r="C34" s="25" t="s">
        <v>39</v>
      </c>
      <c r="D34" s="117"/>
      <c r="E34" s="117"/>
      <c r="F34" s="117"/>
      <c r="G34" s="61"/>
      <c r="I34" s="120"/>
      <c r="J34" s="121"/>
      <c r="K34" s="65"/>
    </row>
    <row r="35" spans="2:11" x14ac:dyDescent="0.25">
      <c r="B35" s="21" t="s">
        <v>40</v>
      </c>
      <c r="C35" s="25" t="s">
        <v>41</v>
      </c>
      <c r="D35" s="117"/>
      <c r="E35" s="117"/>
      <c r="F35" s="117"/>
      <c r="G35" s="61"/>
      <c r="I35" s="120"/>
      <c r="J35" s="121"/>
      <c r="K35" s="65"/>
    </row>
    <row r="36" spans="2:11" x14ac:dyDescent="0.25">
      <c r="B36" s="108"/>
      <c r="C36" s="109"/>
      <c r="D36" s="109"/>
      <c r="E36" s="109"/>
      <c r="F36" s="109"/>
      <c r="G36" s="110"/>
      <c r="I36" s="120"/>
      <c r="J36" s="121"/>
      <c r="K36" s="65"/>
    </row>
    <row r="37" spans="2:11" x14ac:dyDescent="0.25">
      <c r="B37" s="21" t="s">
        <v>42</v>
      </c>
      <c r="C37" s="25" t="s">
        <v>43</v>
      </c>
      <c r="D37" s="83">
        <v>5</v>
      </c>
      <c r="E37" s="83">
        <v>60.3</v>
      </c>
      <c r="F37" s="86">
        <v>16</v>
      </c>
      <c r="G37" s="61"/>
      <c r="I37" s="120"/>
      <c r="J37" s="121"/>
      <c r="K37" s="65"/>
    </row>
    <row r="38" spans="2:11" x14ac:dyDescent="0.25">
      <c r="B38" s="123"/>
      <c r="C38" s="124"/>
      <c r="D38" s="124"/>
      <c r="E38" s="124"/>
      <c r="F38" s="124"/>
      <c r="G38" s="125"/>
      <c r="I38" s="120"/>
      <c r="J38" s="121"/>
      <c r="K38" s="65"/>
    </row>
    <row r="39" spans="2:11" x14ac:dyDescent="0.25">
      <c r="B39" s="21"/>
      <c r="C39" s="22" t="s">
        <v>92</v>
      </c>
      <c r="D39" s="87">
        <v>6</v>
      </c>
      <c r="E39" s="86">
        <v>90</v>
      </c>
      <c r="F39" s="83">
        <v>15</v>
      </c>
      <c r="G39" s="61"/>
      <c r="I39" s="120"/>
      <c r="J39" s="121"/>
      <c r="K39" s="65"/>
    </row>
    <row r="40" spans="2:11" x14ac:dyDescent="0.25">
      <c r="B40" s="108"/>
      <c r="C40" s="109"/>
      <c r="D40" s="109"/>
      <c r="E40" s="109"/>
      <c r="F40" s="109"/>
      <c r="G40" s="110"/>
      <c r="I40" s="84"/>
      <c r="J40" s="85"/>
      <c r="K40" s="65"/>
    </row>
    <row r="41" spans="2:11" x14ac:dyDescent="0.25">
      <c r="B41" s="21">
        <v>190805</v>
      </c>
      <c r="C41" s="22" t="s">
        <v>105</v>
      </c>
      <c r="D41" s="83">
        <v>7</v>
      </c>
      <c r="E41" s="86">
        <v>80</v>
      </c>
      <c r="F41" s="86"/>
      <c r="G41" s="61"/>
      <c r="I41" s="84"/>
      <c r="J41" s="85"/>
      <c r="K41" s="65"/>
    </row>
    <row r="42" spans="2:11" x14ac:dyDescent="0.25">
      <c r="B42" s="108"/>
      <c r="C42" s="109"/>
      <c r="D42" s="109"/>
      <c r="E42" s="109"/>
      <c r="F42" s="109"/>
      <c r="G42" s="110"/>
      <c r="I42" s="84"/>
      <c r="J42" s="85"/>
      <c r="K42" s="65"/>
    </row>
    <row r="43" spans="2:11" ht="12.75" customHeight="1" x14ac:dyDescent="0.25">
      <c r="B43" s="21" t="s">
        <v>44</v>
      </c>
      <c r="C43" s="129" t="s">
        <v>79</v>
      </c>
      <c r="D43" s="130"/>
      <c r="E43" s="130"/>
      <c r="F43" s="130"/>
      <c r="G43" s="131"/>
      <c r="I43" s="84"/>
      <c r="J43" s="85"/>
      <c r="K43" s="65"/>
    </row>
    <row r="44" spans="2:11" ht="12.75" customHeight="1" x14ac:dyDescent="0.25">
      <c r="B44" s="55"/>
      <c r="C44" s="56"/>
      <c r="D44" s="126">
        <v>8</v>
      </c>
      <c r="E44" s="1"/>
      <c r="F44" s="1"/>
      <c r="G44" s="61"/>
      <c r="I44" s="84"/>
      <c r="J44" s="85"/>
      <c r="K44" s="65"/>
    </row>
    <row r="45" spans="2:11" x14ac:dyDescent="0.25">
      <c r="B45" s="55"/>
      <c r="C45" s="56"/>
      <c r="D45" s="127"/>
      <c r="E45" s="1"/>
      <c r="F45" s="1"/>
      <c r="G45" s="61"/>
      <c r="I45" s="84"/>
      <c r="J45" s="85"/>
      <c r="K45" s="65"/>
    </row>
    <row r="46" spans="2:11" x14ac:dyDescent="0.25">
      <c r="B46" s="55"/>
      <c r="C46" s="56"/>
      <c r="D46" s="127"/>
      <c r="E46" s="1"/>
      <c r="F46" s="1"/>
      <c r="G46" s="61"/>
      <c r="I46" s="84"/>
      <c r="J46" s="85"/>
      <c r="K46" s="65"/>
    </row>
    <row r="47" spans="2:11" x14ac:dyDescent="0.25">
      <c r="B47" s="55"/>
      <c r="C47" s="56"/>
      <c r="D47" s="127"/>
      <c r="E47" s="1"/>
      <c r="F47" s="1"/>
      <c r="G47" s="61"/>
      <c r="I47" s="120"/>
      <c r="J47" s="121"/>
      <c r="K47" s="65"/>
    </row>
    <row r="48" spans="2:11" x14ac:dyDescent="0.25">
      <c r="B48" s="55"/>
      <c r="C48" s="56"/>
      <c r="D48" s="127"/>
      <c r="E48" s="1"/>
      <c r="F48" s="1"/>
      <c r="G48" s="61"/>
      <c r="I48" s="120"/>
      <c r="J48" s="121"/>
      <c r="K48" s="65"/>
    </row>
    <row r="49" spans="2:15" ht="25" x14ac:dyDescent="0.25">
      <c r="B49" s="21" t="s">
        <v>44</v>
      </c>
      <c r="C49" s="22" t="s">
        <v>80</v>
      </c>
      <c r="D49" s="128"/>
      <c r="E49" s="83">
        <v>0</v>
      </c>
      <c r="F49" s="86">
        <v>10</v>
      </c>
      <c r="G49" s="64">
        <f>K51</f>
        <v>0</v>
      </c>
      <c r="I49" s="120"/>
      <c r="J49" s="121"/>
      <c r="K49" s="65"/>
    </row>
    <row r="50" spans="2:15" ht="14.15" customHeight="1" x14ac:dyDescent="0.25">
      <c r="B50" s="138" t="s">
        <v>45</v>
      </c>
      <c r="C50" s="139"/>
      <c r="D50" s="139"/>
      <c r="E50" s="139"/>
      <c r="F50" s="140"/>
      <c r="G50" s="60">
        <f>SUM(G10:G49)</f>
        <v>0</v>
      </c>
      <c r="I50" s="120"/>
      <c r="J50" s="121"/>
      <c r="K50" s="65"/>
    </row>
    <row r="51" spans="2:15" ht="14.15" customHeight="1" x14ac:dyDescent="0.25">
      <c r="B51" s="138" t="s">
        <v>50</v>
      </c>
      <c r="C51" s="139"/>
      <c r="D51" s="139"/>
      <c r="E51" s="139"/>
      <c r="F51" s="140"/>
      <c r="G51" s="28">
        <f>F10*G10+F12*SUM(G12:G18)+F20*SUM(G20:G21)+F23*SUM(G23:G35)+F37*G37+F39*G39+F41*G41+G44*F44+F45*G45+G46*F46+F47*G47+G48*F48+G49*F49</f>
        <v>0</v>
      </c>
      <c r="I51" s="132" t="s">
        <v>95</v>
      </c>
      <c r="J51" s="133"/>
      <c r="K51" s="136">
        <f>SUM(K12:K50)</f>
        <v>0</v>
      </c>
    </row>
    <row r="52" spans="2:15" ht="14.15" customHeight="1" thickBot="1" x14ac:dyDescent="0.3">
      <c r="B52" s="138" t="s">
        <v>106</v>
      </c>
      <c r="C52" s="139"/>
      <c r="D52" s="139"/>
      <c r="E52" s="139"/>
      <c r="F52" s="140"/>
      <c r="G52" s="29" t="e">
        <f>(E10/100*F10*G10+E12/100*F12*SUM(G12:G18)+E20/100*F20*SUM(G20:G21)+E23/100*F23*SUM(G23:G35)+E37/100*F37*G37+E39/100*F39*G39+E41/100*F41*G41+E44/100*F44*G44+E45/100*F45*G45+E46/100*F46*G46+E47/100*F47*G47+E48/100*F48*G48)/(G50*K7)*100</f>
        <v>#DIV/0!</v>
      </c>
      <c r="I52" s="134"/>
      <c r="J52" s="135"/>
      <c r="K52" s="137"/>
    </row>
    <row r="53" spans="2:15" ht="13" thickBot="1" x14ac:dyDescent="0.3">
      <c r="I53" s="30" t="s">
        <v>46</v>
      </c>
      <c r="J53" s="30"/>
      <c r="O53" s="8"/>
    </row>
    <row r="54" spans="2:15" ht="14.15" customHeight="1" x14ac:dyDescent="0.25">
      <c r="B54" s="141" t="s">
        <v>103</v>
      </c>
      <c r="C54" s="142"/>
      <c r="D54" s="142"/>
      <c r="E54" s="142"/>
      <c r="F54" s="142"/>
      <c r="G54" s="143"/>
    </row>
    <row r="55" spans="2:15" ht="14.15" customHeight="1" thickBot="1" x14ac:dyDescent="0.3">
      <c r="B55" s="186" t="s">
        <v>73</v>
      </c>
      <c r="C55" s="188"/>
      <c r="D55" s="31" t="s">
        <v>74</v>
      </c>
      <c r="E55" s="88" t="s">
        <v>47</v>
      </c>
      <c r="F55" s="33"/>
      <c r="G55" s="34"/>
    </row>
    <row r="56" spans="2:15" ht="14.15" customHeight="1" x14ac:dyDescent="0.25">
      <c r="B56" s="35" t="s">
        <v>65</v>
      </c>
      <c r="C56" s="36"/>
      <c r="D56" s="2"/>
      <c r="E56" s="149"/>
      <c r="F56" s="154"/>
      <c r="G56" s="155"/>
      <c r="I56" s="144">
        <f>D56*0.86*E55/1000</f>
        <v>0</v>
      </c>
      <c r="J56" s="145"/>
      <c r="K56" s="146" t="s">
        <v>51</v>
      </c>
    </row>
    <row r="57" spans="2:15" ht="14.15" customHeight="1" x14ac:dyDescent="0.25">
      <c r="B57" s="35" t="s">
        <v>66</v>
      </c>
      <c r="C57" s="36"/>
      <c r="D57" s="2"/>
      <c r="E57" s="149" t="s">
        <v>68</v>
      </c>
      <c r="F57" s="150"/>
      <c r="G57" s="28">
        <f>D57/2</f>
        <v>0</v>
      </c>
      <c r="I57" s="151">
        <f>G57*0.86*E55/1000</f>
        <v>0</v>
      </c>
      <c r="J57" s="152"/>
      <c r="K57" s="147"/>
    </row>
    <row r="58" spans="2:15" ht="14.15" customHeight="1" x14ac:dyDescent="0.25">
      <c r="B58" s="37" t="s">
        <v>67</v>
      </c>
      <c r="C58" s="38"/>
      <c r="D58" s="3"/>
      <c r="E58" s="153"/>
      <c r="F58" s="154"/>
      <c r="G58" s="155"/>
      <c r="I58" s="151">
        <f>D58*0.86*E55/1000</f>
        <v>0</v>
      </c>
      <c r="J58" s="152"/>
      <c r="K58" s="147"/>
    </row>
    <row r="59" spans="2:15" ht="14.15" customHeight="1" x14ac:dyDescent="0.25">
      <c r="B59" s="186" t="s">
        <v>72</v>
      </c>
      <c r="C59" s="187"/>
      <c r="D59" s="31" t="s">
        <v>71</v>
      </c>
      <c r="E59" s="88" t="s">
        <v>48</v>
      </c>
      <c r="F59" s="39" t="s">
        <v>70</v>
      </c>
      <c r="G59" s="40"/>
      <c r="I59" s="151">
        <f>G59*E59/1000</f>
        <v>0</v>
      </c>
      <c r="J59" s="152"/>
      <c r="K59" s="147"/>
    </row>
    <row r="60" spans="2:15" ht="14.15" customHeight="1" thickBot="1" x14ac:dyDescent="0.3">
      <c r="B60" s="177" t="s">
        <v>49</v>
      </c>
      <c r="C60" s="178"/>
      <c r="D60" s="178"/>
      <c r="E60" s="178"/>
      <c r="F60" s="179"/>
      <c r="G60" s="41" t="e">
        <f>I60/(G51+I60)*100</f>
        <v>#DIV/0!</v>
      </c>
      <c r="I60" s="180">
        <f>SUM(I56:I59)</f>
        <v>0</v>
      </c>
      <c r="J60" s="181"/>
      <c r="K60" s="148"/>
    </row>
    <row r="61" spans="2:15" ht="13" thickBot="1" x14ac:dyDescent="0.3">
      <c r="B61" s="30"/>
    </row>
    <row r="62" spans="2:15" ht="14.15" customHeight="1" x14ac:dyDescent="0.25">
      <c r="B62" s="182" t="s">
        <v>52</v>
      </c>
      <c r="C62" s="183"/>
      <c r="D62" s="183"/>
      <c r="E62" s="183"/>
      <c r="F62" s="184"/>
      <c r="G62" s="42" t="e">
        <f>G52*D6/100000</f>
        <v>#DIV/0!</v>
      </c>
    </row>
    <row r="63" spans="2:15" ht="14.15" customHeight="1" x14ac:dyDescent="0.25">
      <c r="B63" s="189" t="s">
        <v>53</v>
      </c>
      <c r="C63" s="190"/>
      <c r="D63" s="190"/>
      <c r="E63" s="190"/>
      <c r="F63" s="191"/>
      <c r="G63" s="43" t="e">
        <f>G62*G60/100</f>
        <v>#DIV/0!</v>
      </c>
    </row>
    <row r="64" spans="2:15" ht="14.15" customHeight="1" thickBot="1" x14ac:dyDescent="0.3">
      <c r="B64" s="192" t="s">
        <v>54</v>
      </c>
      <c r="C64" s="193"/>
      <c r="D64" s="193"/>
      <c r="E64" s="193"/>
      <c r="F64" s="194"/>
      <c r="G64" s="44" t="e">
        <f>G62-G63</f>
        <v>#DIV/0!</v>
      </c>
    </row>
    <row r="65" spans="2:11" ht="18.5" thickBot="1" x14ac:dyDescent="0.3">
      <c r="B65" s="45" t="s">
        <v>57</v>
      </c>
      <c r="C65" s="46"/>
      <c r="D65" s="46"/>
      <c r="E65" s="46"/>
      <c r="F65" s="46"/>
      <c r="G65" s="59" t="e">
        <f>(E10/100*F10*G10+E12/100*F12*SUM(G12:G18)+E20/100*F20*SUM(G20:G21)+E23/100*F23*SUM(G23:G35)+E37/100*F37*G37+E39/100*F39*G39+E41/100*F41*G41+E44/100*F44*G44+E45/100*F45*G45+E46/100*F46*G46+E47/100*F47*G47+E48/100*F48*G48)/((G50*K7)+I60)*100</f>
        <v>#DIV/0!</v>
      </c>
      <c r="K65" s="47"/>
    </row>
    <row r="66" spans="2:11" ht="13" thickBot="1" x14ac:dyDescent="0.3"/>
    <row r="67" spans="2:11" ht="13" x14ac:dyDescent="0.25">
      <c r="B67" s="195" t="s">
        <v>104</v>
      </c>
      <c r="C67" s="196"/>
      <c r="D67" s="196"/>
      <c r="E67" s="196"/>
      <c r="F67" s="196"/>
      <c r="G67" s="197"/>
      <c r="I67" s="156" t="s">
        <v>69</v>
      </c>
      <c r="J67" s="157"/>
      <c r="K67" s="158"/>
    </row>
    <row r="68" spans="2:11" x14ac:dyDescent="0.25">
      <c r="B68" s="162"/>
      <c r="C68" s="163"/>
      <c r="D68" s="163"/>
      <c r="E68" s="163"/>
      <c r="F68" s="163"/>
      <c r="G68" s="164"/>
      <c r="I68" s="159"/>
      <c r="J68" s="160"/>
      <c r="K68" s="161"/>
    </row>
    <row r="69" spans="2:11" x14ac:dyDescent="0.25">
      <c r="B69" s="165"/>
      <c r="C69" s="166"/>
      <c r="D69" s="166"/>
      <c r="E69" s="166"/>
      <c r="F69" s="166"/>
      <c r="G69" s="167"/>
      <c r="I69" s="48"/>
      <c r="K69" s="49"/>
    </row>
    <row r="70" spans="2:11" ht="13" thickBot="1" x14ac:dyDescent="0.3">
      <c r="B70" s="165"/>
      <c r="C70" s="166"/>
      <c r="D70" s="166"/>
      <c r="E70" s="166"/>
      <c r="F70" s="166"/>
      <c r="G70" s="167"/>
      <c r="I70" s="50"/>
      <c r="J70" s="51"/>
      <c r="K70" s="52"/>
    </row>
    <row r="71" spans="2:11" ht="13" thickTop="1" x14ac:dyDescent="0.25">
      <c r="B71" s="165"/>
      <c r="C71" s="166"/>
      <c r="D71" s="166"/>
      <c r="E71" s="166"/>
      <c r="F71" s="166"/>
      <c r="G71" s="167"/>
      <c r="I71" s="171" t="s">
        <v>78</v>
      </c>
      <c r="J71" s="172"/>
      <c r="K71" s="173"/>
    </row>
    <row r="72" spans="2:11" ht="13" thickBot="1" x14ac:dyDescent="0.3">
      <c r="B72" s="168"/>
      <c r="C72" s="169"/>
      <c r="D72" s="169"/>
      <c r="E72" s="169"/>
      <c r="F72" s="169"/>
      <c r="G72" s="170"/>
      <c r="I72" s="174"/>
      <c r="J72" s="175"/>
      <c r="K72" s="176"/>
    </row>
    <row r="73" spans="2:11" x14ac:dyDescent="0.25">
      <c r="I73" s="53"/>
      <c r="J73" s="53"/>
      <c r="K73" s="53"/>
    </row>
    <row r="74" spans="2:11" ht="13" x14ac:dyDescent="0.25">
      <c r="B74" s="54"/>
      <c r="C74" s="7" t="s">
        <v>55</v>
      </c>
      <c r="D74" s="185" t="s">
        <v>56</v>
      </c>
      <c r="E74" s="185"/>
      <c r="F74" s="185"/>
    </row>
  </sheetData>
  <sheetProtection selectLockedCells="1"/>
  <mergeCells count="86">
    <mergeCell ref="B67:G67"/>
    <mergeCell ref="I67:K68"/>
    <mergeCell ref="B68:G72"/>
    <mergeCell ref="I71:K72"/>
    <mergeCell ref="D74:F74"/>
    <mergeCell ref="B54:G54"/>
    <mergeCell ref="B55:C55"/>
    <mergeCell ref="E56:G56"/>
    <mergeCell ref="I56:J56"/>
    <mergeCell ref="K56:K60"/>
    <mergeCell ref="E57:F57"/>
    <mergeCell ref="E58:G58"/>
    <mergeCell ref="B59:C59"/>
    <mergeCell ref="B60:F60"/>
    <mergeCell ref="I57:J57"/>
    <mergeCell ref="I60:J60"/>
    <mergeCell ref="B63:F63"/>
    <mergeCell ref="B64:F64"/>
    <mergeCell ref="B62:F62"/>
    <mergeCell ref="I58:J58"/>
    <mergeCell ref="I59:J59"/>
    <mergeCell ref="K51:K52"/>
    <mergeCell ref="I48:J48"/>
    <mergeCell ref="I49:J49"/>
    <mergeCell ref="I50:J50"/>
    <mergeCell ref="B50:F50"/>
    <mergeCell ref="D44:D49"/>
    <mergeCell ref="I47:J47"/>
    <mergeCell ref="D23:D35"/>
    <mergeCell ref="E23:E35"/>
    <mergeCell ref="B51:F51"/>
    <mergeCell ref="B52:F52"/>
    <mergeCell ref="I51:J52"/>
    <mergeCell ref="B40:G40"/>
    <mergeCell ref="B42:G42"/>
    <mergeCell ref="C43:G43"/>
    <mergeCell ref="B36:G36"/>
    <mergeCell ref="I36:J36"/>
    <mergeCell ref="I37:J37"/>
    <mergeCell ref="B38:G38"/>
    <mergeCell ref="I38:J38"/>
    <mergeCell ref="F23:F35"/>
    <mergeCell ref="I23:J23"/>
    <mergeCell ref="I24:J24"/>
    <mergeCell ref="I21:J21"/>
    <mergeCell ref="I25:J25"/>
    <mergeCell ref="I17:J17"/>
    <mergeCell ref="I26:J26"/>
    <mergeCell ref="I39:J39"/>
    <mergeCell ref="I30:J30"/>
    <mergeCell ref="I31:J31"/>
    <mergeCell ref="I32:J32"/>
    <mergeCell ref="I33:J33"/>
    <mergeCell ref="I34:J34"/>
    <mergeCell ref="I35:J35"/>
    <mergeCell ref="I18:J18"/>
    <mergeCell ref="I27:J27"/>
    <mergeCell ref="I28:J28"/>
    <mergeCell ref="I29:J29"/>
    <mergeCell ref="B22:G22"/>
    <mergeCell ref="I22:J22"/>
    <mergeCell ref="B19:G19"/>
    <mergeCell ref="I19:J19"/>
    <mergeCell ref="D12:D18"/>
    <mergeCell ref="E12:E18"/>
    <mergeCell ref="F12:F18"/>
    <mergeCell ref="I15:J15"/>
    <mergeCell ref="I16:J16"/>
    <mergeCell ref="I12:J12"/>
    <mergeCell ref="I13:J13"/>
    <mergeCell ref="I14:J14"/>
    <mergeCell ref="D20:D21"/>
    <mergeCell ref="E20:E21"/>
    <mergeCell ref="F20:F21"/>
    <mergeCell ref="I20:J20"/>
    <mergeCell ref="B1:K1"/>
    <mergeCell ref="D3:G3"/>
    <mergeCell ref="D4:G4"/>
    <mergeCell ref="D5:G5"/>
    <mergeCell ref="I5:I6"/>
    <mergeCell ref="D6:G6"/>
    <mergeCell ref="D7:G7"/>
    <mergeCell ref="B9:C9"/>
    <mergeCell ref="I9:J9"/>
    <mergeCell ref="I10:K11"/>
    <mergeCell ref="B11:G11"/>
  </mergeCells>
  <conditionalFormatting sqref="F41">
    <cfRule type="expression" dxfId="9" priority="1">
      <formula>$F$41=""</formula>
    </cfRule>
  </conditionalFormatting>
  <printOptions horizontalCentered="1"/>
  <pageMargins left="0.39370078740157483" right="0.39370078740157483" top="0.39370078740157483" bottom="0.47244094488188981" header="0.31496062992125984" footer="0.31496062992125984"/>
  <pageSetup paperSize="9" scale="63" orientation="portrait" horizontalDpi="4294967292" verticalDpi="4294967292" r:id="rId1"/>
  <headerFooter>
    <oddFooter>&amp;LITAD Ausfüllhilfe&amp;R25.07.2013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O75"/>
  <sheetViews>
    <sheetView showGridLines="0" zoomScaleNormal="100" workbookViewId="0">
      <selection activeCell="D4" sqref="D4:G4"/>
    </sheetView>
  </sheetViews>
  <sheetFormatPr baseColWidth="10" defaultColWidth="11.453125" defaultRowHeight="12.5" x14ac:dyDescent="0.25"/>
  <cols>
    <col min="1" max="1" width="1.7265625" customWidth="1"/>
    <col min="3" max="3" width="45.1796875" customWidth="1"/>
    <col min="5" max="5" width="10.453125" customWidth="1"/>
    <col min="6" max="6" width="13.1796875" customWidth="1"/>
    <col min="7" max="7" width="13.7265625" bestFit="1" customWidth="1"/>
    <col min="8" max="8" width="3.1796875" customWidth="1"/>
    <col min="9" max="9" width="13.1796875" customWidth="1"/>
    <col min="10" max="10" width="6.453125" customWidth="1"/>
    <col min="11" max="11" width="13" customWidth="1"/>
  </cols>
  <sheetData>
    <row r="1" spans="2:11" ht="27" customHeight="1" x14ac:dyDescent="0.25">
      <c r="B1" s="97" t="s">
        <v>60</v>
      </c>
      <c r="C1" s="97"/>
      <c r="D1" s="97"/>
      <c r="E1" s="97"/>
      <c r="F1" s="97"/>
      <c r="G1" s="97"/>
      <c r="H1" s="97"/>
      <c r="I1" s="97"/>
      <c r="J1" s="97"/>
      <c r="K1" s="97"/>
    </row>
    <row r="2" spans="2:11" ht="6" customHeight="1" x14ac:dyDescent="0.25">
      <c r="B2" s="82"/>
      <c r="C2" s="82"/>
      <c r="D2" s="82"/>
      <c r="E2" s="82"/>
      <c r="F2" s="82"/>
      <c r="G2" s="82"/>
      <c r="H2" s="82"/>
      <c r="I2" s="82"/>
      <c r="J2" s="82"/>
      <c r="K2" s="82"/>
    </row>
    <row r="3" spans="2:11" ht="21" customHeight="1" x14ac:dyDescent="0.25">
      <c r="B3" s="7" t="s">
        <v>0</v>
      </c>
      <c r="C3" s="8"/>
      <c r="D3" s="98">
        <f>'1'!D3:G3</f>
        <v>0</v>
      </c>
      <c r="E3" s="98"/>
      <c r="F3" s="98"/>
      <c r="G3" s="98"/>
    </row>
    <row r="4" spans="2:11" ht="21" customHeight="1" x14ac:dyDescent="0.25">
      <c r="B4" s="7" t="s">
        <v>59</v>
      </c>
      <c r="C4" s="8"/>
      <c r="D4" s="99">
        <v>44682</v>
      </c>
      <c r="E4" s="98"/>
      <c r="F4" s="98"/>
      <c r="G4" s="98"/>
    </row>
    <row r="5" spans="2:11" ht="21" customHeight="1" x14ac:dyDescent="0.25">
      <c r="B5" s="7" t="s">
        <v>91</v>
      </c>
      <c r="C5" s="8"/>
      <c r="D5" s="100"/>
      <c r="E5" s="100"/>
      <c r="F5" s="100"/>
      <c r="G5" s="100"/>
      <c r="I5" s="101" t="s">
        <v>61</v>
      </c>
      <c r="J5" s="9" t="s">
        <v>93</v>
      </c>
      <c r="K5" s="10">
        <f>D5-(D6)</f>
        <v>0</v>
      </c>
    </row>
    <row r="6" spans="2:11" ht="21" customHeight="1" x14ac:dyDescent="0.25">
      <c r="B6" s="7" t="s">
        <v>90</v>
      </c>
      <c r="C6" s="8"/>
      <c r="D6" s="100"/>
      <c r="E6" s="100"/>
      <c r="F6" s="100"/>
      <c r="G6" s="100"/>
      <c r="I6" s="102"/>
      <c r="J6" s="9" t="s">
        <v>62</v>
      </c>
      <c r="K6" s="11" t="e">
        <f>K5/D5*100</f>
        <v>#DIV/0!</v>
      </c>
    </row>
    <row r="7" spans="2:11" ht="21" customHeight="1" x14ac:dyDescent="0.25">
      <c r="B7" s="7" t="s">
        <v>1</v>
      </c>
      <c r="C7" s="8"/>
      <c r="D7" s="103"/>
      <c r="E7" s="103"/>
      <c r="F7" s="103"/>
      <c r="G7" s="103"/>
      <c r="I7" s="9" t="s">
        <v>64</v>
      </c>
      <c r="J7" s="9" t="s">
        <v>63</v>
      </c>
      <c r="K7" s="12" t="e">
        <f>(G10*F10+SUM(G12:G18)*F12+SUM(G20:G21)*F20+SUM(G23:G35)*F23+G37*F37+G39*F39+G41*F41+G44*F44+G45*F45+G46*F46+G47*F47+G48*F48+G49*F49)/G50</f>
        <v>#DIV/0!</v>
      </c>
    </row>
    <row r="8" spans="2:11" ht="9.75" customHeight="1" thickBot="1" x14ac:dyDescent="0.3"/>
    <row r="9" spans="2:11" ht="65.5" thickBot="1" x14ac:dyDescent="0.3">
      <c r="B9" s="104" t="s">
        <v>2</v>
      </c>
      <c r="C9" s="105"/>
      <c r="D9" s="13" t="s">
        <v>3</v>
      </c>
      <c r="E9" s="13" t="s">
        <v>4</v>
      </c>
      <c r="F9" s="14" t="s">
        <v>5</v>
      </c>
      <c r="G9" s="15" t="s">
        <v>6</v>
      </c>
      <c r="I9" s="106" t="s">
        <v>81</v>
      </c>
      <c r="J9" s="107"/>
      <c r="K9" s="16" t="s">
        <v>7</v>
      </c>
    </row>
    <row r="10" spans="2:11" ht="12.75" customHeight="1" x14ac:dyDescent="0.25">
      <c r="B10" s="17">
        <v>150105</v>
      </c>
      <c r="C10" s="18" t="s">
        <v>8</v>
      </c>
      <c r="D10" s="19">
        <v>1</v>
      </c>
      <c r="E10" s="20">
        <v>32</v>
      </c>
      <c r="F10" s="19">
        <v>18.100000000000001</v>
      </c>
      <c r="G10" s="62"/>
      <c r="I10" s="111" t="s">
        <v>102</v>
      </c>
      <c r="J10" s="112"/>
      <c r="K10" s="113"/>
    </row>
    <row r="11" spans="2:11" ht="13.5" customHeight="1" x14ac:dyDescent="0.25">
      <c r="B11" s="108"/>
      <c r="C11" s="109"/>
      <c r="D11" s="109"/>
      <c r="E11" s="109"/>
      <c r="F11" s="109"/>
      <c r="G11" s="110"/>
      <c r="I11" s="114"/>
      <c r="J11" s="115"/>
      <c r="K11" s="116"/>
    </row>
    <row r="12" spans="2:11" x14ac:dyDescent="0.25">
      <c r="B12" s="21" t="s">
        <v>9</v>
      </c>
      <c r="C12" s="22" t="s">
        <v>10</v>
      </c>
      <c r="D12" s="117">
        <v>2</v>
      </c>
      <c r="E12" s="118">
        <v>48.9</v>
      </c>
      <c r="F12" s="119">
        <v>13.3</v>
      </c>
      <c r="G12" s="61"/>
      <c r="I12" s="120"/>
      <c r="J12" s="121"/>
      <c r="K12" s="65"/>
    </row>
    <row r="13" spans="2:11" ht="37.5" x14ac:dyDescent="0.25">
      <c r="B13" s="21" t="s">
        <v>11</v>
      </c>
      <c r="C13" s="22" t="s">
        <v>12</v>
      </c>
      <c r="D13" s="117"/>
      <c r="E13" s="118"/>
      <c r="F13" s="119"/>
      <c r="G13" s="61"/>
      <c r="I13" s="120"/>
      <c r="J13" s="121"/>
      <c r="K13" s="65"/>
    </row>
    <row r="14" spans="2:11" ht="25" x14ac:dyDescent="0.25">
      <c r="B14" s="21">
        <v>170903</v>
      </c>
      <c r="C14" s="23" t="s">
        <v>13</v>
      </c>
      <c r="D14" s="117"/>
      <c r="E14" s="118"/>
      <c r="F14" s="119"/>
      <c r="G14" s="61"/>
      <c r="I14" s="120"/>
      <c r="J14" s="121"/>
      <c r="K14" s="65"/>
    </row>
    <row r="15" spans="2:11" ht="37.5" x14ac:dyDescent="0.25">
      <c r="B15" s="21" t="s">
        <v>14</v>
      </c>
      <c r="C15" s="22" t="s">
        <v>58</v>
      </c>
      <c r="D15" s="117"/>
      <c r="E15" s="118"/>
      <c r="F15" s="119"/>
      <c r="G15" s="61"/>
      <c r="I15" s="120"/>
      <c r="J15" s="121"/>
      <c r="K15" s="65"/>
    </row>
    <row r="16" spans="2:11" ht="50" x14ac:dyDescent="0.25">
      <c r="B16" s="21" t="s">
        <v>15</v>
      </c>
      <c r="C16" s="22" t="s">
        <v>16</v>
      </c>
      <c r="D16" s="117"/>
      <c r="E16" s="118"/>
      <c r="F16" s="119"/>
      <c r="G16" s="61"/>
      <c r="I16" s="120"/>
      <c r="J16" s="121"/>
      <c r="K16" s="65"/>
    </row>
    <row r="17" spans="2:11" x14ac:dyDescent="0.25">
      <c r="B17" s="21">
        <v>191208</v>
      </c>
      <c r="C17" s="23" t="s">
        <v>17</v>
      </c>
      <c r="D17" s="117"/>
      <c r="E17" s="118"/>
      <c r="F17" s="119"/>
      <c r="G17" s="61"/>
      <c r="I17" s="120"/>
      <c r="J17" s="121"/>
      <c r="K17" s="65"/>
    </row>
    <row r="18" spans="2:11" ht="25" x14ac:dyDescent="0.25">
      <c r="B18" s="21">
        <v>200132</v>
      </c>
      <c r="C18" s="23" t="s">
        <v>89</v>
      </c>
      <c r="D18" s="117"/>
      <c r="E18" s="118"/>
      <c r="F18" s="119"/>
      <c r="G18" s="61"/>
      <c r="I18" s="120"/>
      <c r="J18" s="121"/>
      <c r="K18" s="65"/>
    </row>
    <row r="19" spans="2:11" ht="12" customHeight="1" x14ac:dyDescent="0.25">
      <c r="B19" s="108"/>
      <c r="C19" s="109"/>
      <c r="D19" s="109"/>
      <c r="E19" s="109"/>
      <c r="F19" s="109"/>
      <c r="G19" s="110"/>
      <c r="I19" s="120"/>
      <c r="J19" s="121"/>
      <c r="K19" s="65"/>
    </row>
    <row r="20" spans="2:11" ht="18" customHeight="1" x14ac:dyDescent="0.25">
      <c r="B20" s="24" t="s">
        <v>18</v>
      </c>
      <c r="C20" s="23" t="s">
        <v>19</v>
      </c>
      <c r="D20" s="117">
        <v>3</v>
      </c>
      <c r="E20" s="122">
        <v>50</v>
      </c>
      <c r="F20" s="122">
        <v>10</v>
      </c>
      <c r="G20" s="61"/>
      <c r="I20" s="120"/>
      <c r="J20" s="121"/>
      <c r="K20" s="65"/>
    </row>
    <row r="21" spans="2:11" ht="39.75" customHeight="1" x14ac:dyDescent="0.25">
      <c r="B21" s="24" t="s">
        <v>20</v>
      </c>
      <c r="C21" s="22" t="s">
        <v>88</v>
      </c>
      <c r="D21" s="117"/>
      <c r="E21" s="122"/>
      <c r="F21" s="122"/>
      <c r="G21" s="61"/>
      <c r="I21" s="120"/>
      <c r="J21" s="121"/>
      <c r="K21" s="65"/>
    </row>
    <row r="22" spans="2:11" ht="12.75" customHeight="1" x14ac:dyDescent="0.25">
      <c r="B22" s="108"/>
      <c r="C22" s="109"/>
      <c r="D22" s="109"/>
      <c r="E22" s="109"/>
      <c r="F22" s="109"/>
      <c r="G22" s="110"/>
      <c r="I22" s="120"/>
      <c r="J22" s="121"/>
      <c r="K22" s="65"/>
    </row>
    <row r="23" spans="2:11" x14ac:dyDescent="0.25">
      <c r="B23" s="21" t="s">
        <v>21</v>
      </c>
      <c r="C23" s="22" t="s">
        <v>22</v>
      </c>
      <c r="D23" s="117">
        <v>4</v>
      </c>
      <c r="E23" s="117">
        <v>53.5</v>
      </c>
      <c r="F23" s="117">
        <v>8.8000000000000007</v>
      </c>
      <c r="G23" s="61"/>
      <c r="I23" s="120"/>
      <c r="J23" s="121"/>
      <c r="K23" s="65"/>
    </row>
    <row r="24" spans="2:11" x14ac:dyDescent="0.25">
      <c r="B24" s="21" t="s">
        <v>23</v>
      </c>
      <c r="C24" s="22" t="s">
        <v>22</v>
      </c>
      <c r="D24" s="117"/>
      <c r="E24" s="117"/>
      <c r="F24" s="117"/>
      <c r="G24" s="61"/>
      <c r="I24" s="120"/>
      <c r="J24" s="121"/>
      <c r="K24" s="65"/>
    </row>
    <row r="25" spans="2:11" x14ac:dyDescent="0.25">
      <c r="B25" s="21" t="s">
        <v>24</v>
      </c>
      <c r="C25" s="22" t="s">
        <v>25</v>
      </c>
      <c r="D25" s="117"/>
      <c r="E25" s="117"/>
      <c r="F25" s="117"/>
      <c r="G25" s="61"/>
      <c r="I25" s="120"/>
      <c r="J25" s="121"/>
      <c r="K25" s="65"/>
    </row>
    <row r="26" spans="2:11" x14ac:dyDescent="0.25">
      <c r="B26" s="21" t="s">
        <v>26</v>
      </c>
      <c r="C26" s="22" t="s">
        <v>27</v>
      </c>
      <c r="D26" s="117"/>
      <c r="E26" s="117"/>
      <c r="F26" s="117"/>
      <c r="G26" s="61"/>
      <c r="I26" s="120"/>
      <c r="J26" s="121"/>
      <c r="K26" s="65"/>
    </row>
    <row r="27" spans="2:11" x14ac:dyDescent="0.25">
      <c r="B27" s="21" t="s">
        <v>28</v>
      </c>
      <c r="C27" s="22" t="s">
        <v>29</v>
      </c>
      <c r="D27" s="117"/>
      <c r="E27" s="117"/>
      <c r="F27" s="117"/>
      <c r="G27" s="61"/>
      <c r="I27" s="120"/>
      <c r="J27" s="121"/>
      <c r="K27" s="65"/>
    </row>
    <row r="28" spans="2:11" x14ac:dyDescent="0.25">
      <c r="B28" s="21">
        <v>200108</v>
      </c>
      <c r="C28" s="22" t="s">
        <v>30</v>
      </c>
      <c r="D28" s="117"/>
      <c r="E28" s="117"/>
      <c r="F28" s="117"/>
      <c r="G28" s="61"/>
      <c r="I28" s="120"/>
      <c r="J28" s="121"/>
      <c r="K28" s="65"/>
    </row>
    <row r="29" spans="2:11" x14ac:dyDescent="0.25">
      <c r="B29" s="21" t="s">
        <v>31</v>
      </c>
      <c r="C29" s="22" t="s">
        <v>32</v>
      </c>
      <c r="D29" s="117"/>
      <c r="E29" s="117"/>
      <c r="F29" s="117"/>
      <c r="G29" s="61"/>
      <c r="I29" s="120"/>
      <c r="J29" s="121"/>
      <c r="K29" s="65"/>
    </row>
    <row r="30" spans="2:11" x14ac:dyDescent="0.25">
      <c r="B30" s="21" t="s">
        <v>33</v>
      </c>
      <c r="C30" s="22" t="s">
        <v>34</v>
      </c>
      <c r="D30" s="117"/>
      <c r="E30" s="117"/>
      <c r="F30" s="117"/>
      <c r="G30" s="61"/>
      <c r="I30" s="120"/>
      <c r="J30" s="121"/>
      <c r="K30" s="65"/>
    </row>
    <row r="31" spans="2:11" x14ac:dyDescent="0.25">
      <c r="B31" s="21">
        <v>200301</v>
      </c>
      <c r="C31" s="22" t="s">
        <v>35</v>
      </c>
      <c r="D31" s="117"/>
      <c r="E31" s="117"/>
      <c r="F31" s="117"/>
      <c r="G31" s="61"/>
      <c r="I31" s="120"/>
      <c r="J31" s="121"/>
      <c r="K31" s="65"/>
    </row>
    <row r="32" spans="2:11" x14ac:dyDescent="0.25">
      <c r="B32" s="21">
        <v>200302</v>
      </c>
      <c r="C32" s="22" t="s">
        <v>36</v>
      </c>
      <c r="D32" s="117"/>
      <c r="E32" s="117"/>
      <c r="F32" s="117"/>
      <c r="G32" s="61"/>
      <c r="I32" s="120"/>
      <c r="J32" s="121"/>
      <c r="K32" s="65"/>
    </row>
    <row r="33" spans="2:11" x14ac:dyDescent="0.25">
      <c r="B33" s="21" t="s">
        <v>37</v>
      </c>
      <c r="C33" s="22" t="s">
        <v>38</v>
      </c>
      <c r="D33" s="117"/>
      <c r="E33" s="117"/>
      <c r="F33" s="117"/>
      <c r="G33" s="61"/>
      <c r="I33" s="120"/>
      <c r="J33" s="121"/>
      <c r="K33" s="65"/>
    </row>
    <row r="34" spans="2:11" x14ac:dyDescent="0.25">
      <c r="B34" s="21">
        <v>200306</v>
      </c>
      <c r="C34" s="25" t="s">
        <v>39</v>
      </c>
      <c r="D34" s="117"/>
      <c r="E34" s="117"/>
      <c r="F34" s="117"/>
      <c r="G34" s="61"/>
      <c r="I34" s="120"/>
      <c r="J34" s="121"/>
      <c r="K34" s="65"/>
    </row>
    <row r="35" spans="2:11" x14ac:dyDescent="0.25">
      <c r="B35" s="21" t="s">
        <v>40</v>
      </c>
      <c r="C35" s="25" t="s">
        <v>41</v>
      </c>
      <c r="D35" s="117"/>
      <c r="E35" s="117"/>
      <c r="F35" s="117"/>
      <c r="G35" s="61"/>
      <c r="I35" s="120"/>
      <c r="J35" s="121"/>
      <c r="K35" s="65"/>
    </row>
    <row r="36" spans="2:11" x14ac:dyDescent="0.25">
      <c r="B36" s="108"/>
      <c r="C36" s="109"/>
      <c r="D36" s="109"/>
      <c r="E36" s="109"/>
      <c r="F36" s="109"/>
      <c r="G36" s="110"/>
      <c r="I36" s="120"/>
      <c r="J36" s="121"/>
      <c r="K36" s="65"/>
    </row>
    <row r="37" spans="2:11" x14ac:dyDescent="0.25">
      <c r="B37" s="21" t="s">
        <v>42</v>
      </c>
      <c r="C37" s="25" t="s">
        <v>43</v>
      </c>
      <c r="D37" s="83">
        <v>5</v>
      </c>
      <c r="E37" s="83">
        <v>60.3</v>
      </c>
      <c r="F37" s="86">
        <v>16</v>
      </c>
      <c r="G37" s="61"/>
      <c r="I37" s="120"/>
      <c r="J37" s="121"/>
      <c r="K37" s="65"/>
    </row>
    <row r="38" spans="2:11" x14ac:dyDescent="0.25">
      <c r="B38" s="123"/>
      <c r="C38" s="124"/>
      <c r="D38" s="124"/>
      <c r="E38" s="124"/>
      <c r="F38" s="124"/>
      <c r="G38" s="125"/>
      <c r="I38" s="120"/>
      <c r="J38" s="121"/>
      <c r="K38" s="65"/>
    </row>
    <row r="39" spans="2:11" x14ac:dyDescent="0.25">
      <c r="B39" s="21"/>
      <c r="C39" s="22" t="s">
        <v>92</v>
      </c>
      <c r="D39" s="87">
        <v>6</v>
      </c>
      <c r="E39" s="86">
        <v>90</v>
      </c>
      <c r="F39" s="83">
        <v>15</v>
      </c>
      <c r="G39" s="61"/>
      <c r="I39" s="120"/>
      <c r="J39" s="121"/>
      <c r="K39" s="65"/>
    </row>
    <row r="40" spans="2:11" x14ac:dyDescent="0.25">
      <c r="B40" s="108"/>
      <c r="C40" s="109"/>
      <c r="D40" s="109"/>
      <c r="E40" s="109"/>
      <c r="F40" s="109"/>
      <c r="G40" s="110"/>
      <c r="I40" s="84"/>
      <c r="J40" s="85"/>
      <c r="K40" s="65"/>
    </row>
    <row r="41" spans="2:11" x14ac:dyDescent="0.25">
      <c r="B41" s="21">
        <v>190805</v>
      </c>
      <c r="C41" s="22" t="s">
        <v>105</v>
      </c>
      <c r="D41" s="83">
        <v>7</v>
      </c>
      <c r="E41" s="86">
        <v>80</v>
      </c>
      <c r="F41" s="86"/>
      <c r="G41" s="61"/>
      <c r="I41" s="84"/>
      <c r="J41" s="85"/>
      <c r="K41" s="65"/>
    </row>
    <row r="42" spans="2:11" x14ac:dyDescent="0.25">
      <c r="B42" s="108"/>
      <c r="C42" s="109"/>
      <c r="D42" s="109"/>
      <c r="E42" s="109"/>
      <c r="F42" s="109"/>
      <c r="G42" s="110"/>
      <c r="I42" s="84"/>
      <c r="J42" s="85"/>
      <c r="K42" s="65"/>
    </row>
    <row r="43" spans="2:11" ht="12.75" customHeight="1" x14ac:dyDescent="0.25">
      <c r="B43" s="21" t="s">
        <v>44</v>
      </c>
      <c r="C43" s="129" t="s">
        <v>79</v>
      </c>
      <c r="D43" s="130"/>
      <c r="E43" s="130"/>
      <c r="F43" s="130"/>
      <c r="G43" s="131"/>
      <c r="I43" s="84"/>
      <c r="J43" s="85"/>
      <c r="K43" s="65"/>
    </row>
    <row r="44" spans="2:11" ht="12.75" customHeight="1" x14ac:dyDescent="0.25">
      <c r="B44" s="55"/>
      <c r="C44" s="56"/>
      <c r="D44" s="126">
        <v>8</v>
      </c>
      <c r="E44" s="1"/>
      <c r="F44" s="1"/>
      <c r="G44" s="61"/>
      <c r="I44" s="84"/>
      <c r="J44" s="85"/>
      <c r="K44" s="65"/>
    </row>
    <row r="45" spans="2:11" x14ac:dyDescent="0.25">
      <c r="B45" s="55"/>
      <c r="C45" s="56"/>
      <c r="D45" s="127"/>
      <c r="E45" s="1"/>
      <c r="F45" s="1"/>
      <c r="G45" s="61"/>
      <c r="I45" s="84"/>
      <c r="J45" s="85"/>
      <c r="K45" s="65"/>
    </row>
    <row r="46" spans="2:11" x14ac:dyDescent="0.25">
      <c r="B46" s="55"/>
      <c r="C46" s="56"/>
      <c r="D46" s="127"/>
      <c r="E46" s="1"/>
      <c r="F46" s="1"/>
      <c r="G46" s="61"/>
      <c r="I46" s="84"/>
      <c r="J46" s="85"/>
      <c r="K46" s="65"/>
    </row>
    <row r="47" spans="2:11" x14ac:dyDescent="0.25">
      <c r="B47" s="55"/>
      <c r="C47" s="56"/>
      <c r="D47" s="127"/>
      <c r="E47" s="1"/>
      <c r="F47" s="1"/>
      <c r="G47" s="61"/>
      <c r="I47" s="120"/>
      <c r="J47" s="121"/>
      <c r="K47" s="65"/>
    </row>
    <row r="48" spans="2:11" x14ac:dyDescent="0.25">
      <c r="B48" s="55"/>
      <c r="C48" s="56"/>
      <c r="D48" s="127"/>
      <c r="E48" s="1"/>
      <c r="F48" s="1"/>
      <c r="G48" s="61"/>
      <c r="I48" s="120"/>
      <c r="J48" s="121"/>
      <c r="K48" s="65"/>
    </row>
    <row r="49" spans="2:15" ht="25" x14ac:dyDescent="0.25">
      <c r="B49" s="21" t="s">
        <v>44</v>
      </c>
      <c r="C49" s="22" t="s">
        <v>80</v>
      </c>
      <c r="D49" s="128"/>
      <c r="E49" s="83">
        <v>0</v>
      </c>
      <c r="F49" s="86">
        <v>10</v>
      </c>
      <c r="G49" s="64">
        <f>K51</f>
        <v>0</v>
      </c>
      <c r="I49" s="120"/>
      <c r="J49" s="121"/>
      <c r="K49" s="65"/>
    </row>
    <row r="50" spans="2:15" ht="14.15" customHeight="1" x14ac:dyDescent="0.25">
      <c r="B50" s="138" t="s">
        <v>45</v>
      </c>
      <c r="C50" s="139"/>
      <c r="D50" s="139"/>
      <c r="E50" s="139"/>
      <c r="F50" s="140"/>
      <c r="G50" s="60">
        <f>SUM(G10:G49)</f>
        <v>0</v>
      </c>
      <c r="I50" s="120"/>
      <c r="J50" s="121"/>
      <c r="K50" s="65"/>
    </row>
    <row r="51" spans="2:15" ht="14.15" customHeight="1" x14ac:dyDescent="0.25">
      <c r="B51" s="138" t="s">
        <v>50</v>
      </c>
      <c r="C51" s="139"/>
      <c r="D51" s="139"/>
      <c r="E51" s="139"/>
      <c r="F51" s="140"/>
      <c r="G51" s="28">
        <f>F10*G10+F12*SUM(G12:G18)+F20*SUM(G20:G21)+F23*SUM(G23:G35)+F37*G37+F39*G39+F41*G41+G44*F44+F45*G45+G46*F46+F47*G47+G48*F48+G49*F49</f>
        <v>0</v>
      </c>
      <c r="I51" s="132" t="s">
        <v>95</v>
      </c>
      <c r="J51" s="133"/>
      <c r="K51" s="136">
        <f>SUM(K12:K50)</f>
        <v>0</v>
      </c>
    </row>
    <row r="52" spans="2:15" ht="14.15" customHeight="1" thickBot="1" x14ac:dyDescent="0.3">
      <c r="B52" s="138" t="s">
        <v>106</v>
      </c>
      <c r="C52" s="139"/>
      <c r="D52" s="139"/>
      <c r="E52" s="139"/>
      <c r="F52" s="140"/>
      <c r="G52" s="29" t="e">
        <f>(E10/100*F10*G10+E12/100*F12*SUM(G12:G18)+E20/100*F20*SUM(G20:G21)+E23/100*F23*SUM(G23:G35)+E37/100*F37*G37+E39/100*F39*G39+E41/100*F41*G41+E44/100*F44*G44+E45/100*F45*G45+E46/100*F46*G46+E47/100*F47*G47+E48/100*F48*G48)/(G50*K7)*100</f>
        <v>#DIV/0!</v>
      </c>
      <c r="I52" s="134"/>
      <c r="J52" s="135"/>
      <c r="K52" s="137"/>
    </row>
    <row r="53" spans="2:15" ht="13" thickBot="1" x14ac:dyDescent="0.3">
      <c r="I53" s="30" t="s">
        <v>46</v>
      </c>
      <c r="J53" s="30"/>
      <c r="O53" s="8"/>
    </row>
    <row r="54" spans="2:15" ht="14.15" customHeight="1" x14ac:dyDescent="0.25">
      <c r="B54" s="141" t="s">
        <v>103</v>
      </c>
      <c r="C54" s="142"/>
      <c r="D54" s="142"/>
      <c r="E54" s="142"/>
      <c r="F54" s="142"/>
      <c r="G54" s="143"/>
    </row>
    <row r="55" spans="2:15" ht="14.15" customHeight="1" thickBot="1" x14ac:dyDescent="0.3">
      <c r="B55" s="186" t="s">
        <v>73</v>
      </c>
      <c r="C55" s="188"/>
      <c r="D55" s="31" t="s">
        <v>74</v>
      </c>
      <c r="E55" s="88" t="s">
        <v>47</v>
      </c>
      <c r="F55" s="33"/>
      <c r="G55" s="34"/>
    </row>
    <row r="56" spans="2:15" ht="14.15" customHeight="1" x14ac:dyDescent="0.25">
      <c r="B56" s="35" t="s">
        <v>65</v>
      </c>
      <c r="C56" s="36"/>
      <c r="D56" s="2"/>
      <c r="E56" s="149"/>
      <c r="F56" s="154"/>
      <c r="G56" s="155"/>
      <c r="I56" s="144">
        <f>D56*0.86*E55/1000</f>
        <v>0</v>
      </c>
      <c r="J56" s="145"/>
      <c r="K56" s="146" t="s">
        <v>51</v>
      </c>
    </row>
    <row r="57" spans="2:15" ht="14.15" customHeight="1" x14ac:dyDescent="0.25">
      <c r="B57" s="35" t="s">
        <v>66</v>
      </c>
      <c r="C57" s="36"/>
      <c r="D57" s="2"/>
      <c r="E57" s="149" t="s">
        <v>68</v>
      </c>
      <c r="F57" s="150"/>
      <c r="G57" s="28">
        <f>D57/2</f>
        <v>0</v>
      </c>
      <c r="I57" s="151">
        <f>G57*0.86*E55/1000</f>
        <v>0</v>
      </c>
      <c r="J57" s="152"/>
      <c r="K57" s="147"/>
    </row>
    <row r="58" spans="2:15" ht="14.15" customHeight="1" x14ac:dyDescent="0.25">
      <c r="B58" s="37" t="s">
        <v>67</v>
      </c>
      <c r="C58" s="38"/>
      <c r="D58" s="3"/>
      <c r="E58" s="153"/>
      <c r="F58" s="154"/>
      <c r="G58" s="155"/>
      <c r="I58" s="151">
        <f>D58*0.86*E55/1000</f>
        <v>0</v>
      </c>
      <c r="J58" s="152"/>
      <c r="K58" s="147"/>
    </row>
    <row r="59" spans="2:15" ht="14.15" customHeight="1" x14ac:dyDescent="0.25">
      <c r="B59" s="186" t="s">
        <v>72</v>
      </c>
      <c r="C59" s="187"/>
      <c r="D59" s="31" t="s">
        <v>71</v>
      </c>
      <c r="E59" s="88" t="s">
        <v>48</v>
      </c>
      <c r="F59" s="39" t="s">
        <v>70</v>
      </c>
      <c r="G59" s="40"/>
      <c r="I59" s="151">
        <f>G59*E59/1000</f>
        <v>0</v>
      </c>
      <c r="J59" s="152"/>
      <c r="K59" s="147"/>
    </row>
    <row r="60" spans="2:15" ht="14.15" customHeight="1" thickBot="1" x14ac:dyDescent="0.3">
      <c r="B60" s="177" t="s">
        <v>49</v>
      </c>
      <c r="C60" s="178"/>
      <c r="D60" s="178"/>
      <c r="E60" s="178"/>
      <c r="F60" s="179"/>
      <c r="G60" s="41" t="e">
        <f>I60/(G51+I60)*100</f>
        <v>#DIV/0!</v>
      </c>
      <c r="I60" s="180">
        <f>SUM(I56:I59)</f>
        <v>0</v>
      </c>
      <c r="J60" s="181"/>
      <c r="K60" s="148"/>
    </row>
    <row r="61" spans="2:15" ht="13" thickBot="1" x14ac:dyDescent="0.3">
      <c r="B61" s="30"/>
    </row>
    <row r="62" spans="2:15" ht="14.15" customHeight="1" x14ac:dyDescent="0.25">
      <c r="B62" s="182" t="s">
        <v>52</v>
      </c>
      <c r="C62" s="183"/>
      <c r="D62" s="183"/>
      <c r="E62" s="183"/>
      <c r="F62" s="184"/>
      <c r="G62" s="42" t="e">
        <f>G52*D6/100000</f>
        <v>#DIV/0!</v>
      </c>
    </row>
    <row r="63" spans="2:15" ht="14.15" customHeight="1" x14ac:dyDescent="0.25">
      <c r="B63" s="189" t="s">
        <v>53</v>
      </c>
      <c r="C63" s="190"/>
      <c r="D63" s="190"/>
      <c r="E63" s="190"/>
      <c r="F63" s="191"/>
      <c r="G63" s="43" t="e">
        <f>G62*G60/100</f>
        <v>#DIV/0!</v>
      </c>
    </row>
    <row r="64" spans="2:15" ht="14.15" customHeight="1" thickBot="1" x14ac:dyDescent="0.3">
      <c r="B64" s="192" t="s">
        <v>54</v>
      </c>
      <c r="C64" s="193"/>
      <c r="D64" s="193"/>
      <c r="E64" s="193"/>
      <c r="F64" s="194"/>
      <c r="G64" s="44" t="e">
        <f>G62-G63</f>
        <v>#DIV/0!</v>
      </c>
    </row>
    <row r="65" spans="2:11" ht="18.5" thickBot="1" x14ac:dyDescent="0.3">
      <c r="B65" s="45" t="s">
        <v>57</v>
      </c>
      <c r="C65" s="46"/>
      <c r="D65" s="46"/>
      <c r="E65" s="46"/>
      <c r="F65" s="46"/>
      <c r="G65" s="59" t="e">
        <f>(E10/100*F10*G10+E12/100*F12*SUM(G12:G18)+E20/100*F20*SUM(G20:G21)+E23/100*F23*SUM(G23:G35)+E37/100*F37*G37+E39/100*F39*G39+E41/100*F41*G41+E44/100*F44*G44+E45/100*F45*G45+E46/100*F46*G46+E47/100*F47*G47+E48/100*F48*G48)/((G50*K7)+I60)*100</f>
        <v>#DIV/0!</v>
      </c>
      <c r="K65" s="47"/>
    </row>
    <row r="66" spans="2:11" ht="13" thickBot="1" x14ac:dyDescent="0.3"/>
    <row r="67" spans="2:11" ht="13" x14ac:dyDescent="0.25">
      <c r="B67" s="195" t="s">
        <v>104</v>
      </c>
      <c r="C67" s="196"/>
      <c r="D67" s="196"/>
      <c r="E67" s="196"/>
      <c r="F67" s="196"/>
      <c r="G67" s="197"/>
      <c r="I67" s="156" t="s">
        <v>69</v>
      </c>
      <c r="J67" s="157"/>
      <c r="K67" s="158"/>
    </row>
    <row r="68" spans="2:11" x14ac:dyDescent="0.25">
      <c r="B68" s="162"/>
      <c r="C68" s="163"/>
      <c r="D68" s="163"/>
      <c r="E68" s="163"/>
      <c r="F68" s="163"/>
      <c r="G68" s="164"/>
      <c r="I68" s="159"/>
      <c r="J68" s="160"/>
      <c r="K68" s="161"/>
    </row>
    <row r="69" spans="2:11" x14ac:dyDescent="0.25">
      <c r="B69" s="165"/>
      <c r="C69" s="166"/>
      <c r="D69" s="166"/>
      <c r="E69" s="166"/>
      <c r="F69" s="166"/>
      <c r="G69" s="167"/>
      <c r="I69" s="48"/>
      <c r="K69" s="49"/>
    </row>
    <row r="70" spans="2:11" ht="13" thickBot="1" x14ac:dyDescent="0.3">
      <c r="B70" s="165"/>
      <c r="C70" s="166"/>
      <c r="D70" s="166"/>
      <c r="E70" s="166"/>
      <c r="F70" s="166"/>
      <c r="G70" s="167"/>
      <c r="I70" s="50"/>
      <c r="J70" s="51"/>
      <c r="K70" s="52"/>
    </row>
    <row r="71" spans="2:11" ht="13" thickTop="1" x14ac:dyDescent="0.25">
      <c r="B71" s="165"/>
      <c r="C71" s="166"/>
      <c r="D71" s="166"/>
      <c r="E71" s="166"/>
      <c r="F71" s="166"/>
      <c r="G71" s="167"/>
      <c r="I71" s="171" t="s">
        <v>78</v>
      </c>
      <c r="J71" s="172"/>
      <c r="K71" s="173"/>
    </row>
    <row r="72" spans="2:11" ht="13" thickBot="1" x14ac:dyDescent="0.3">
      <c r="B72" s="168"/>
      <c r="C72" s="169"/>
      <c r="D72" s="169"/>
      <c r="E72" s="169"/>
      <c r="F72" s="169"/>
      <c r="G72" s="170"/>
      <c r="I72" s="174"/>
      <c r="J72" s="175"/>
      <c r="K72" s="176"/>
    </row>
    <row r="73" spans="2:11" x14ac:dyDescent="0.25">
      <c r="I73" s="53"/>
      <c r="J73" s="53"/>
      <c r="K73" s="53"/>
    </row>
    <row r="74" spans="2:11" ht="13" x14ac:dyDescent="0.25">
      <c r="B74" s="54"/>
      <c r="C74" s="7" t="s">
        <v>55</v>
      </c>
      <c r="D74" s="185" t="s">
        <v>56</v>
      </c>
      <c r="E74" s="185"/>
      <c r="F74" s="185"/>
    </row>
    <row r="75" spans="2:11" ht="22.5" customHeight="1" x14ac:dyDescent="0.25"/>
  </sheetData>
  <sheetProtection selectLockedCells="1"/>
  <mergeCells count="86">
    <mergeCell ref="B67:G67"/>
    <mergeCell ref="I67:K68"/>
    <mergeCell ref="B68:G72"/>
    <mergeCell ref="I71:K72"/>
    <mergeCell ref="D74:F74"/>
    <mergeCell ref="B54:G54"/>
    <mergeCell ref="B55:C55"/>
    <mergeCell ref="E56:G56"/>
    <mergeCell ref="I56:J56"/>
    <mergeCell ref="K56:K60"/>
    <mergeCell ref="E57:F57"/>
    <mergeCell ref="E58:G58"/>
    <mergeCell ref="B59:C59"/>
    <mergeCell ref="B60:F60"/>
    <mergeCell ref="I57:J57"/>
    <mergeCell ref="I60:J60"/>
    <mergeCell ref="B63:F63"/>
    <mergeCell ref="B64:F64"/>
    <mergeCell ref="B62:F62"/>
    <mergeCell ref="I58:J58"/>
    <mergeCell ref="I59:J59"/>
    <mergeCell ref="K51:K52"/>
    <mergeCell ref="I48:J48"/>
    <mergeCell ref="I49:J49"/>
    <mergeCell ref="I50:J50"/>
    <mergeCell ref="B50:F50"/>
    <mergeCell ref="D44:D49"/>
    <mergeCell ref="I47:J47"/>
    <mergeCell ref="D23:D35"/>
    <mergeCell ref="E23:E35"/>
    <mergeCell ref="B51:F51"/>
    <mergeCell ref="B52:F52"/>
    <mergeCell ref="I51:J52"/>
    <mergeCell ref="B40:G40"/>
    <mergeCell ref="B42:G42"/>
    <mergeCell ref="C43:G43"/>
    <mergeCell ref="B36:G36"/>
    <mergeCell ref="I36:J36"/>
    <mergeCell ref="I37:J37"/>
    <mergeCell ref="B38:G38"/>
    <mergeCell ref="I38:J38"/>
    <mergeCell ref="F23:F35"/>
    <mergeCell ref="I23:J23"/>
    <mergeCell ref="I24:J24"/>
    <mergeCell ref="I21:J21"/>
    <mergeCell ref="I25:J25"/>
    <mergeCell ref="I17:J17"/>
    <mergeCell ref="I26:J26"/>
    <mergeCell ref="I39:J39"/>
    <mergeCell ref="I30:J30"/>
    <mergeCell ref="I31:J31"/>
    <mergeCell ref="I32:J32"/>
    <mergeCell ref="I33:J33"/>
    <mergeCell ref="I34:J34"/>
    <mergeCell ref="I35:J35"/>
    <mergeCell ref="I18:J18"/>
    <mergeCell ref="I27:J27"/>
    <mergeCell ref="I28:J28"/>
    <mergeCell ref="I29:J29"/>
    <mergeCell ref="B22:G22"/>
    <mergeCell ref="I22:J22"/>
    <mergeCell ref="B19:G19"/>
    <mergeCell ref="I19:J19"/>
    <mergeCell ref="D12:D18"/>
    <mergeCell ref="E12:E18"/>
    <mergeCell ref="F12:F18"/>
    <mergeCell ref="I15:J15"/>
    <mergeCell ref="I16:J16"/>
    <mergeCell ref="I12:J12"/>
    <mergeCell ref="I13:J13"/>
    <mergeCell ref="I14:J14"/>
    <mergeCell ref="D20:D21"/>
    <mergeCell ref="E20:E21"/>
    <mergeCell ref="F20:F21"/>
    <mergeCell ref="I20:J20"/>
    <mergeCell ref="B1:K1"/>
    <mergeCell ref="D3:G3"/>
    <mergeCell ref="D4:G4"/>
    <mergeCell ref="D5:G5"/>
    <mergeCell ref="I5:I6"/>
    <mergeCell ref="D6:G6"/>
    <mergeCell ref="D7:G7"/>
    <mergeCell ref="B9:C9"/>
    <mergeCell ref="I9:J9"/>
    <mergeCell ref="I10:K11"/>
    <mergeCell ref="B11:G11"/>
  </mergeCells>
  <conditionalFormatting sqref="F41">
    <cfRule type="expression" dxfId="8" priority="1">
      <formula>$F$41=""</formula>
    </cfRule>
  </conditionalFormatting>
  <printOptions horizontalCentered="1"/>
  <pageMargins left="0.39370078740157483" right="0.39370078740157483" top="0.39370078740157483" bottom="0.47244094488188981" header="0.31496062992125984" footer="0.31496062992125984"/>
  <pageSetup paperSize="9" scale="63" orientation="portrait" horizontalDpi="4294967292" verticalDpi="4294967292" r:id="rId1"/>
  <headerFooter>
    <oddFooter>&amp;LITAD Ausfüllhilfe&amp;R25.07.2013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O75"/>
  <sheetViews>
    <sheetView showGridLines="0" zoomScaleNormal="100" workbookViewId="0">
      <selection activeCell="D4" sqref="D4:G4"/>
    </sheetView>
  </sheetViews>
  <sheetFormatPr baseColWidth="10" defaultColWidth="11.453125" defaultRowHeight="12.5" x14ac:dyDescent="0.25"/>
  <cols>
    <col min="1" max="1" width="1.7265625" customWidth="1"/>
    <col min="3" max="3" width="45.1796875" customWidth="1"/>
    <col min="5" max="5" width="10.453125" customWidth="1"/>
    <col min="6" max="6" width="13.1796875" customWidth="1"/>
    <col min="7" max="7" width="13.7265625" bestFit="1" customWidth="1"/>
    <col min="8" max="8" width="3.1796875" customWidth="1"/>
    <col min="9" max="9" width="13.1796875" customWidth="1"/>
    <col min="10" max="10" width="6.453125" customWidth="1"/>
    <col min="11" max="11" width="13" customWidth="1"/>
  </cols>
  <sheetData>
    <row r="1" spans="2:11" ht="27" customHeight="1" x14ac:dyDescent="0.25">
      <c r="B1" s="97" t="s">
        <v>60</v>
      </c>
      <c r="C1" s="97"/>
      <c r="D1" s="97"/>
      <c r="E1" s="97"/>
      <c r="F1" s="97"/>
      <c r="G1" s="97"/>
      <c r="H1" s="97"/>
      <c r="I1" s="97"/>
      <c r="J1" s="97"/>
      <c r="K1" s="97"/>
    </row>
    <row r="2" spans="2:11" ht="6" customHeight="1" x14ac:dyDescent="0.25">
      <c r="B2" s="82"/>
      <c r="C2" s="82"/>
      <c r="D2" s="82"/>
      <c r="E2" s="82"/>
      <c r="F2" s="82"/>
      <c r="G2" s="82"/>
      <c r="H2" s="82"/>
      <c r="I2" s="82"/>
      <c r="J2" s="82"/>
      <c r="K2" s="82"/>
    </row>
    <row r="3" spans="2:11" ht="21" customHeight="1" x14ac:dyDescent="0.25">
      <c r="B3" s="7" t="s">
        <v>0</v>
      </c>
      <c r="C3" s="8"/>
      <c r="D3" s="98">
        <f>'1'!D3:G3</f>
        <v>0</v>
      </c>
      <c r="E3" s="98"/>
      <c r="F3" s="98"/>
      <c r="G3" s="98"/>
    </row>
    <row r="4" spans="2:11" ht="21" customHeight="1" x14ac:dyDescent="0.25">
      <c r="B4" s="7" t="s">
        <v>59</v>
      </c>
      <c r="C4" s="8"/>
      <c r="D4" s="99">
        <v>44713</v>
      </c>
      <c r="E4" s="98"/>
      <c r="F4" s="98"/>
      <c r="G4" s="98"/>
    </row>
    <row r="5" spans="2:11" ht="21" customHeight="1" x14ac:dyDescent="0.25">
      <c r="B5" s="7" t="s">
        <v>91</v>
      </c>
      <c r="C5" s="8"/>
      <c r="D5" s="100"/>
      <c r="E5" s="100"/>
      <c r="F5" s="100"/>
      <c r="G5" s="100"/>
      <c r="I5" s="101" t="s">
        <v>61</v>
      </c>
      <c r="J5" s="9" t="s">
        <v>93</v>
      </c>
      <c r="K5" s="10">
        <f>D5-(D6)</f>
        <v>0</v>
      </c>
    </row>
    <row r="6" spans="2:11" ht="21" customHeight="1" x14ac:dyDescent="0.25">
      <c r="B6" s="7" t="s">
        <v>90</v>
      </c>
      <c r="C6" s="8"/>
      <c r="D6" s="100"/>
      <c r="E6" s="100"/>
      <c r="F6" s="100"/>
      <c r="G6" s="100"/>
      <c r="I6" s="102"/>
      <c r="J6" s="9" t="s">
        <v>62</v>
      </c>
      <c r="K6" s="11" t="e">
        <f>K5/D5*100</f>
        <v>#DIV/0!</v>
      </c>
    </row>
    <row r="7" spans="2:11" ht="21" customHeight="1" x14ac:dyDescent="0.25">
      <c r="B7" s="7" t="s">
        <v>1</v>
      </c>
      <c r="C7" s="8"/>
      <c r="D7" s="103"/>
      <c r="E7" s="103"/>
      <c r="F7" s="103"/>
      <c r="G7" s="103"/>
      <c r="I7" s="9" t="s">
        <v>64</v>
      </c>
      <c r="J7" s="9" t="s">
        <v>63</v>
      </c>
      <c r="K7" s="12" t="e">
        <f>(G10*F10+SUM(G12:G18)*F12+SUM(G20:G21)*F20+SUM(G23:G35)*F23+G37*F37+G39*F39+G41*F41+G44*F44+G45*F45+G46*F46+G47*F47+G48*F48+G49*F49)/G50</f>
        <v>#DIV/0!</v>
      </c>
    </row>
    <row r="8" spans="2:11" ht="9.75" customHeight="1" thickBot="1" x14ac:dyDescent="0.3"/>
    <row r="9" spans="2:11" ht="65.5" thickBot="1" x14ac:dyDescent="0.3">
      <c r="B9" s="104" t="s">
        <v>2</v>
      </c>
      <c r="C9" s="105"/>
      <c r="D9" s="13" t="s">
        <v>3</v>
      </c>
      <c r="E9" s="13" t="s">
        <v>4</v>
      </c>
      <c r="F9" s="14" t="s">
        <v>5</v>
      </c>
      <c r="G9" s="15" t="s">
        <v>6</v>
      </c>
      <c r="I9" s="106" t="s">
        <v>81</v>
      </c>
      <c r="J9" s="107"/>
      <c r="K9" s="16" t="s">
        <v>7</v>
      </c>
    </row>
    <row r="10" spans="2:11" ht="12.75" customHeight="1" x14ac:dyDescent="0.25">
      <c r="B10" s="17">
        <v>150105</v>
      </c>
      <c r="C10" s="18" t="s">
        <v>8</v>
      </c>
      <c r="D10" s="19">
        <v>1</v>
      </c>
      <c r="E10" s="20">
        <v>32</v>
      </c>
      <c r="F10" s="19">
        <v>18.100000000000001</v>
      </c>
      <c r="G10" s="62"/>
      <c r="I10" s="111" t="s">
        <v>102</v>
      </c>
      <c r="J10" s="112"/>
      <c r="K10" s="113"/>
    </row>
    <row r="11" spans="2:11" ht="13.5" customHeight="1" x14ac:dyDescent="0.25">
      <c r="B11" s="108"/>
      <c r="C11" s="109"/>
      <c r="D11" s="109"/>
      <c r="E11" s="109"/>
      <c r="F11" s="109"/>
      <c r="G11" s="110"/>
      <c r="I11" s="114"/>
      <c r="J11" s="115"/>
      <c r="K11" s="116"/>
    </row>
    <row r="12" spans="2:11" x14ac:dyDescent="0.25">
      <c r="B12" s="21" t="s">
        <v>9</v>
      </c>
      <c r="C12" s="22" t="s">
        <v>10</v>
      </c>
      <c r="D12" s="117">
        <v>2</v>
      </c>
      <c r="E12" s="118">
        <v>48.9</v>
      </c>
      <c r="F12" s="119">
        <v>13.3</v>
      </c>
      <c r="G12" s="61"/>
      <c r="I12" s="120"/>
      <c r="J12" s="121"/>
      <c r="K12" s="65"/>
    </row>
    <row r="13" spans="2:11" ht="37.5" x14ac:dyDescent="0.25">
      <c r="B13" s="21" t="s">
        <v>11</v>
      </c>
      <c r="C13" s="22" t="s">
        <v>12</v>
      </c>
      <c r="D13" s="117"/>
      <c r="E13" s="118"/>
      <c r="F13" s="119"/>
      <c r="G13" s="61"/>
      <c r="I13" s="120"/>
      <c r="J13" s="121"/>
      <c r="K13" s="65"/>
    </row>
    <row r="14" spans="2:11" ht="25" x14ac:dyDescent="0.25">
      <c r="B14" s="21">
        <v>170903</v>
      </c>
      <c r="C14" s="23" t="s">
        <v>13</v>
      </c>
      <c r="D14" s="117"/>
      <c r="E14" s="118"/>
      <c r="F14" s="119"/>
      <c r="G14" s="61"/>
      <c r="I14" s="120"/>
      <c r="J14" s="121"/>
      <c r="K14" s="65"/>
    </row>
    <row r="15" spans="2:11" ht="37.5" x14ac:dyDescent="0.25">
      <c r="B15" s="21" t="s">
        <v>14</v>
      </c>
      <c r="C15" s="22" t="s">
        <v>58</v>
      </c>
      <c r="D15" s="117"/>
      <c r="E15" s="118"/>
      <c r="F15" s="119"/>
      <c r="G15" s="61"/>
      <c r="I15" s="120"/>
      <c r="J15" s="121"/>
      <c r="K15" s="65"/>
    </row>
    <row r="16" spans="2:11" ht="50" x14ac:dyDescent="0.25">
      <c r="B16" s="21" t="s">
        <v>15</v>
      </c>
      <c r="C16" s="22" t="s">
        <v>16</v>
      </c>
      <c r="D16" s="117"/>
      <c r="E16" s="118"/>
      <c r="F16" s="119"/>
      <c r="G16" s="61"/>
      <c r="I16" s="120"/>
      <c r="J16" s="121"/>
      <c r="K16" s="65"/>
    </row>
    <row r="17" spans="2:11" x14ac:dyDescent="0.25">
      <c r="B17" s="21">
        <v>191208</v>
      </c>
      <c r="C17" s="23" t="s">
        <v>17</v>
      </c>
      <c r="D17" s="117"/>
      <c r="E17" s="118"/>
      <c r="F17" s="119"/>
      <c r="G17" s="61"/>
      <c r="I17" s="120"/>
      <c r="J17" s="121"/>
      <c r="K17" s="65"/>
    </row>
    <row r="18" spans="2:11" ht="25" x14ac:dyDescent="0.25">
      <c r="B18" s="21">
        <v>200132</v>
      </c>
      <c r="C18" s="23" t="s">
        <v>89</v>
      </c>
      <c r="D18" s="117"/>
      <c r="E18" s="118"/>
      <c r="F18" s="119"/>
      <c r="G18" s="61"/>
      <c r="I18" s="120"/>
      <c r="J18" s="121"/>
      <c r="K18" s="65"/>
    </row>
    <row r="19" spans="2:11" ht="12" customHeight="1" x14ac:dyDescent="0.25">
      <c r="B19" s="108"/>
      <c r="C19" s="109"/>
      <c r="D19" s="109"/>
      <c r="E19" s="109"/>
      <c r="F19" s="109"/>
      <c r="G19" s="110"/>
      <c r="I19" s="120"/>
      <c r="J19" s="121"/>
      <c r="K19" s="65"/>
    </row>
    <row r="20" spans="2:11" ht="18" customHeight="1" x14ac:dyDescent="0.25">
      <c r="B20" s="24" t="s">
        <v>18</v>
      </c>
      <c r="C20" s="23" t="s">
        <v>19</v>
      </c>
      <c r="D20" s="117">
        <v>3</v>
      </c>
      <c r="E20" s="122">
        <v>50</v>
      </c>
      <c r="F20" s="122">
        <v>10</v>
      </c>
      <c r="G20" s="61"/>
      <c r="I20" s="120"/>
      <c r="J20" s="121"/>
      <c r="K20" s="65"/>
    </row>
    <row r="21" spans="2:11" ht="39.75" customHeight="1" x14ac:dyDescent="0.25">
      <c r="B21" s="24" t="s">
        <v>20</v>
      </c>
      <c r="C21" s="22" t="s">
        <v>88</v>
      </c>
      <c r="D21" s="117"/>
      <c r="E21" s="122"/>
      <c r="F21" s="122"/>
      <c r="G21" s="61"/>
      <c r="I21" s="120"/>
      <c r="J21" s="121"/>
      <c r="K21" s="65"/>
    </row>
    <row r="22" spans="2:11" ht="12.75" customHeight="1" x14ac:dyDescent="0.25">
      <c r="B22" s="108"/>
      <c r="C22" s="109"/>
      <c r="D22" s="109"/>
      <c r="E22" s="109"/>
      <c r="F22" s="109"/>
      <c r="G22" s="110"/>
      <c r="I22" s="120"/>
      <c r="J22" s="121"/>
      <c r="K22" s="65"/>
    </row>
    <row r="23" spans="2:11" x14ac:dyDescent="0.25">
      <c r="B23" s="21" t="s">
        <v>21</v>
      </c>
      <c r="C23" s="22" t="s">
        <v>22</v>
      </c>
      <c r="D23" s="117">
        <v>4</v>
      </c>
      <c r="E23" s="117">
        <v>53.5</v>
      </c>
      <c r="F23" s="117">
        <v>8.8000000000000007</v>
      </c>
      <c r="G23" s="61"/>
      <c r="I23" s="120"/>
      <c r="J23" s="121"/>
      <c r="K23" s="65"/>
    </row>
    <row r="24" spans="2:11" x14ac:dyDescent="0.25">
      <c r="B24" s="21" t="s">
        <v>23</v>
      </c>
      <c r="C24" s="22" t="s">
        <v>22</v>
      </c>
      <c r="D24" s="117"/>
      <c r="E24" s="117"/>
      <c r="F24" s="117"/>
      <c r="G24" s="61"/>
      <c r="I24" s="120"/>
      <c r="J24" s="121"/>
      <c r="K24" s="65"/>
    </row>
    <row r="25" spans="2:11" x14ac:dyDescent="0.25">
      <c r="B25" s="21" t="s">
        <v>24</v>
      </c>
      <c r="C25" s="22" t="s">
        <v>25</v>
      </c>
      <c r="D25" s="117"/>
      <c r="E25" s="117"/>
      <c r="F25" s="117"/>
      <c r="G25" s="61"/>
      <c r="I25" s="120"/>
      <c r="J25" s="121"/>
      <c r="K25" s="65"/>
    </row>
    <row r="26" spans="2:11" x14ac:dyDescent="0.25">
      <c r="B26" s="21" t="s">
        <v>26</v>
      </c>
      <c r="C26" s="22" t="s">
        <v>27</v>
      </c>
      <c r="D26" s="117"/>
      <c r="E26" s="117"/>
      <c r="F26" s="117"/>
      <c r="G26" s="61"/>
      <c r="I26" s="120"/>
      <c r="J26" s="121"/>
      <c r="K26" s="65"/>
    </row>
    <row r="27" spans="2:11" x14ac:dyDescent="0.25">
      <c r="B27" s="21" t="s">
        <v>28</v>
      </c>
      <c r="C27" s="22" t="s">
        <v>29</v>
      </c>
      <c r="D27" s="117"/>
      <c r="E27" s="117"/>
      <c r="F27" s="117"/>
      <c r="G27" s="61"/>
      <c r="I27" s="120"/>
      <c r="J27" s="121"/>
      <c r="K27" s="65"/>
    </row>
    <row r="28" spans="2:11" x14ac:dyDescent="0.25">
      <c r="B28" s="21">
        <v>200108</v>
      </c>
      <c r="C28" s="22" t="s">
        <v>30</v>
      </c>
      <c r="D28" s="117"/>
      <c r="E28" s="117"/>
      <c r="F28" s="117"/>
      <c r="G28" s="61"/>
      <c r="I28" s="120"/>
      <c r="J28" s="121"/>
      <c r="K28" s="65"/>
    </row>
    <row r="29" spans="2:11" x14ac:dyDescent="0.25">
      <c r="B29" s="21" t="s">
        <v>31</v>
      </c>
      <c r="C29" s="22" t="s">
        <v>32</v>
      </c>
      <c r="D29" s="117"/>
      <c r="E29" s="117"/>
      <c r="F29" s="117"/>
      <c r="G29" s="61"/>
      <c r="I29" s="120"/>
      <c r="J29" s="121"/>
      <c r="K29" s="65"/>
    </row>
    <row r="30" spans="2:11" x14ac:dyDescent="0.25">
      <c r="B30" s="21" t="s">
        <v>33</v>
      </c>
      <c r="C30" s="22" t="s">
        <v>34</v>
      </c>
      <c r="D30" s="117"/>
      <c r="E30" s="117"/>
      <c r="F30" s="117"/>
      <c r="G30" s="61"/>
      <c r="I30" s="120"/>
      <c r="J30" s="121"/>
      <c r="K30" s="65"/>
    </row>
    <row r="31" spans="2:11" x14ac:dyDescent="0.25">
      <c r="B31" s="21">
        <v>200301</v>
      </c>
      <c r="C31" s="22" t="s">
        <v>35</v>
      </c>
      <c r="D31" s="117"/>
      <c r="E31" s="117"/>
      <c r="F31" s="117"/>
      <c r="G31" s="61"/>
      <c r="I31" s="120"/>
      <c r="J31" s="121"/>
      <c r="K31" s="65"/>
    </row>
    <row r="32" spans="2:11" x14ac:dyDescent="0.25">
      <c r="B32" s="21">
        <v>200302</v>
      </c>
      <c r="C32" s="22" t="s">
        <v>36</v>
      </c>
      <c r="D32" s="117"/>
      <c r="E32" s="117"/>
      <c r="F32" s="117"/>
      <c r="G32" s="61"/>
      <c r="I32" s="120"/>
      <c r="J32" s="121"/>
      <c r="K32" s="65"/>
    </row>
    <row r="33" spans="2:11" x14ac:dyDescent="0.25">
      <c r="B33" s="21" t="s">
        <v>37</v>
      </c>
      <c r="C33" s="22" t="s">
        <v>38</v>
      </c>
      <c r="D33" s="117"/>
      <c r="E33" s="117"/>
      <c r="F33" s="117"/>
      <c r="G33" s="61"/>
      <c r="I33" s="120"/>
      <c r="J33" s="121"/>
      <c r="K33" s="65"/>
    </row>
    <row r="34" spans="2:11" x14ac:dyDescent="0.25">
      <c r="B34" s="21">
        <v>200306</v>
      </c>
      <c r="C34" s="25" t="s">
        <v>39</v>
      </c>
      <c r="D34" s="117"/>
      <c r="E34" s="117"/>
      <c r="F34" s="117"/>
      <c r="G34" s="61"/>
      <c r="I34" s="120"/>
      <c r="J34" s="121"/>
      <c r="K34" s="65"/>
    </row>
    <row r="35" spans="2:11" x14ac:dyDescent="0.25">
      <c r="B35" s="21" t="s">
        <v>40</v>
      </c>
      <c r="C35" s="25" t="s">
        <v>41</v>
      </c>
      <c r="D35" s="117"/>
      <c r="E35" s="117"/>
      <c r="F35" s="117"/>
      <c r="G35" s="61"/>
      <c r="I35" s="120"/>
      <c r="J35" s="121"/>
      <c r="K35" s="65"/>
    </row>
    <row r="36" spans="2:11" x14ac:dyDescent="0.25">
      <c r="B36" s="108"/>
      <c r="C36" s="109"/>
      <c r="D36" s="109"/>
      <c r="E36" s="109"/>
      <c r="F36" s="109"/>
      <c r="G36" s="110"/>
      <c r="I36" s="120"/>
      <c r="J36" s="121"/>
      <c r="K36" s="65"/>
    </row>
    <row r="37" spans="2:11" x14ac:dyDescent="0.25">
      <c r="B37" s="21" t="s">
        <v>42</v>
      </c>
      <c r="C37" s="25" t="s">
        <v>43</v>
      </c>
      <c r="D37" s="83">
        <v>5</v>
      </c>
      <c r="E37" s="83">
        <v>60.3</v>
      </c>
      <c r="F37" s="86">
        <v>16</v>
      </c>
      <c r="G37" s="61"/>
      <c r="I37" s="120"/>
      <c r="J37" s="121"/>
      <c r="K37" s="65"/>
    </row>
    <row r="38" spans="2:11" x14ac:dyDescent="0.25">
      <c r="B38" s="123"/>
      <c r="C38" s="124"/>
      <c r="D38" s="124"/>
      <c r="E38" s="124"/>
      <c r="F38" s="124"/>
      <c r="G38" s="125"/>
      <c r="I38" s="120"/>
      <c r="J38" s="121"/>
      <c r="K38" s="65"/>
    </row>
    <row r="39" spans="2:11" x14ac:dyDescent="0.25">
      <c r="B39" s="21"/>
      <c r="C39" s="22" t="s">
        <v>92</v>
      </c>
      <c r="D39" s="87">
        <v>6</v>
      </c>
      <c r="E39" s="86">
        <v>90</v>
      </c>
      <c r="F39" s="83">
        <v>15</v>
      </c>
      <c r="G39" s="61"/>
      <c r="I39" s="120"/>
      <c r="J39" s="121"/>
      <c r="K39" s="65"/>
    </row>
    <row r="40" spans="2:11" x14ac:dyDescent="0.25">
      <c r="B40" s="108"/>
      <c r="C40" s="109"/>
      <c r="D40" s="109"/>
      <c r="E40" s="109"/>
      <c r="F40" s="109"/>
      <c r="G40" s="110"/>
      <c r="I40" s="84"/>
      <c r="J40" s="85"/>
      <c r="K40" s="65"/>
    </row>
    <row r="41" spans="2:11" x14ac:dyDescent="0.25">
      <c r="B41" s="21">
        <v>190805</v>
      </c>
      <c r="C41" s="22" t="s">
        <v>105</v>
      </c>
      <c r="D41" s="83">
        <v>7</v>
      </c>
      <c r="E41" s="86">
        <v>80</v>
      </c>
      <c r="F41" s="86"/>
      <c r="G41" s="61"/>
      <c r="I41" s="84"/>
      <c r="J41" s="85"/>
      <c r="K41" s="65"/>
    </row>
    <row r="42" spans="2:11" x14ac:dyDescent="0.25">
      <c r="B42" s="108"/>
      <c r="C42" s="109"/>
      <c r="D42" s="109"/>
      <c r="E42" s="109"/>
      <c r="F42" s="109"/>
      <c r="G42" s="110"/>
      <c r="I42" s="84"/>
      <c r="J42" s="85"/>
      <c r="K42" s="65"/>
    </row>
    <row r="43" spans="2:11" ht="12.75" customHeight="1" x14ac:dyDescent="0.25">
      <c r="B43" s="21" t="s">
        <v>44</v>
      </c>
      <c r="C43" s="129" t="s">
        <v>79</v>
      </c>
      <c r="D43" s="130"/>
      <c r="E43" s="130"/>
      <c r="F43" s="130"/>
      <c r="G43" s="131"/>
      <c r="I43" s="84"/>
      <c r="J43" s="85"/>
      <c r="K43" s="65"/>
    </row>
    <row r="44" spans="2:11" ht="12.75" customHeight="1" x14ac:dyDescent="0.25">
      <c r="B44" s="55"/>
      <c r="C44" s="56"/>
      <c r="D44" s="126">
        <v>8</v>
      </c>
      <c r="E44" s="1"/>
      <c r="F44" s="1"/>
      <c r="G44" s="61"/>
      <c r="I44" s="84"/>
      <c r="J44" s="85"/>
      <c r="K44" s="65"/>
    </row>
    <row r="45" spans="2:11" x14ac:dyDescent="0.25">
      <c r="B45" s="55"/>
      <c r="C45" s="56"/>
      <c r="D45" s="127"/>
      <c r="E45" s="1"/>
      <c r="F45" s="1"/>
      <c r="G45" s="61"/>
      <c r="I45" s="84"/>
      <c r="J45" s="85"/>
      <c r="K45" s="65"/>
    </row>
    <row r="46" spans="2:11" x14ac:dyDescent="0.25">
      <c r="B46" s="55"/>
      <c r="C46" s="56"/>
      <c r="D46" s="127"/>
      <c r="E46" s="1"/>
      <c r="F46" s="1"/>
      <c r="G46" s="61"/>
      <c r="I46" s="84"/>
      <c r="J46" s="85"/>
      <c r="K46" s="65"/>
    </row>
    <row r="47" spans="2:11" x14ac:dyDescent="0.25">
      <c r="B47" s="55"/>
      <c r="C47" s="56"/>
      <c r="D47" s="127"/>
      <c r="E47" s="1"/>
      <c r="F47" s="1"/>
      <c r="G47" s="61"/>
      <c r="I47" s="120"/>
      <c r="J47" s="121"/>
      <c r="K47" s="65"/>
    </row>
    <row r="48" spans="2:11" x14ac:dyDescent="0.25">
      <c r="B48" s="55"/>
      <c r="C48" s="56"/>
      <c r="D48" s="127"/>
      <c r="E48" s="1"/>
      <c r="F48" s="1"/>
      <c r="G48" s="61"/>
      <c r="I48" s="120"/>
      <c r="J48" s="121"/>
      <c r="K48" s="65"/>
    </row>
    <row r="49" spans="2:15" ht="25" x14ac:dyDescent="0.25">
      <c r="B49" s="21" t="s">
        <v>44</v>
      </c>
      <c r="C49" s="22" t="s">
        <v>80</v>
      </c>
      <c r="D49" s="128"/>
      <c r="E49" s="83">
        <v>0</v>
      </c>
      <c r="F49" s="86">
        <v>10</v>
      </c>
      <c r="G49" s="64">
        <f>K51</f>
        <v>0</v>
      </c>
      <c r="I49" s="120"/>
      <c r="J49" s="121"/>
      <c r="K49" s="65"/>
    </row>
    <row r="50" spans="2:15" ht="14.15" customHeight="1" x14ac:dyDescent="0.25">
      <c r="B50" s="138" t="s">
        <v>45</v>
      </c>
      <c r="C50" s="139"/>
      <c r="D50" s="139"/>
      <c r="E50" s="139"/>
      <c r="F50" s="140"/>
      <c r="G50" s="60">
        <f>SUM(G10:G49)</f>
        <v>0</v>
      </c>
      <c r="I50" s="120"/>
      <c r="J50" s="121"/>
      <c r="K50" s="65"/>
    </row>
    <row r="51" spans="2:15" ht="14.15" customHeight="1" x14ac:dyDescent="0.25">
      <c r="B51" s="138" t="s">
        <v>50</v>
      </c>
      <c r="C51" s="139"/>
      <c r="D51" s="139"/>
      <c r="E51" s="139"/>
      <c r="F51" s="140"/>
      <c r="G51" s="28">
        <f>F10*G10+F12*SUM(G12:G18)+F20*SUM(G20:G21)+F23*SUM(G23:G35)+F37*G37+F39*G39+F41*G41+G44*F44+F45*G45+G46*F46+F47*G47+G48*F48+G49*F49</f>
        <v>0</v>
      </c>
      <c r="I51" s="132" t="s">
        <v>95</v>
      </c>
      <c r="J51" s="133"/>
      <c r="K51" s="136">
        <f>SUM(K12:K50)</f>
        <v>0</v>
      </c>
    </row>
    <row r="52" spans="2:15" ht="14.15" customHeight="1" thickBot="1" x14ac:dyDescent="0.3">
      <c r="B52" s="138" t="s">
        <v>106</v>
      </c>
      <c r="C52" s="139"/>
      <c r="D52" s="139"/>
      <c r="E52" s="139"/>
      <c r="F52" s="140"/>
      <c r="G52" s="29" t="e">
        <f>(E10/100*F10*G10+E12/100*F12*SUM(G12:G18)+E20/100*F20*SUM(G20:G21)+E23/100*F23*SUM(G23:G35)+E37/100*F37*G37+E39/100*F39*G39+E41/100*F41*G41+E44/100*F44*G44+E45/100*F45*G45+E46/100*F46*G46+E47/100*F47*G47+E48/100*F48*G48)/(G50*K7)*100</f>
        <v>#DIV/0!</v>
      </c>
      <c r="I52" s="134"/>
      <c r="J52" s="135"/>
      <c r="K52" s="137"/>
    </row>
    <row r="53" spans="2:15" ht="13" thickBot="1" x14ac:dyDescent="0.3">
      <c r="I53" s="30" t="s">
        <v>46</v>
      </c>
      <c r="J53" s="30"/>
      <c r="O53" s="8"/>
    </row>
    <row r="54" spans="2:15" ht="14.15" customHeight="1" x14ac:dyDescent="0.25">
      <c r="B54" s="141" t="s">
        <v>103</v>
      </c>
      <c r="C54" s="142"/>
      <c r="D54" s="142"/>
      <c r="E54" s="142"/>
      <c r="F54" s="142"/>
      <c r="G54" s="143"/>
    </row>
    <row r="55" spans="2:15" ht="14.15" customHeight="1" thickBot="1" x14ac:dyDescent="0.3">
      <c r="B55" s="186" t="s">
        <v>73</v>
      </c>
      <c r="C55" s="188"/>
      <c r="D55" s="31" t="s">
        <v>74</v>
      </c>
      <c r="E55" s="88" t="s">
        <v>47</v>
      </c>
      <c r="F55" s="33"/>
      <c r="G55" s="34"/>
    </row>
    <row r="56" spans="2:15" ht="14.15" customHeight="1" x14ac:dyDescent="0.25">
      <c r="B56" s="35" t="s">
        <v>65</v>
      </c>
      <c r="C56" s="36"/>
      <c r="D56" s="2"/>
      <c r="E56" s="149"/>
      <c r="F56" s="154"/>
      <c r="G56" s="155"/>
      <c r="I56" s="144">
        <f>D56*0.86*E55/1000</f>
        <v>0</v>
      </c>
      <c r="J56" s="145"/>
      <c r="K56" s="146" t="s">
        <v>51</v>
      </c>
    </row>
    <row r="57" spans="2:15" ht="14.15" customHeight="1" x14ac:dyDescent="0.25">
      <c r="B57" s="35" t="s">
        <v>66</v>
      </c>
      <c r="C57" s="36"/>
      <c r="D57" s="2"/>
      <c r="E57" s="149" t="s">
        <v>68</v>
      </c>
      <c r="F57" s="150"/>
      <c r="G57" s="28">
        <f>D57/2</f>
        <v>0</v>
      </c>
      <c r="I57" s="151">
        <f>G57*0.86*E55/1000</f>
        <v>0</v>
      </c>
      <c r="J57" s="152"/>
      <c r="K57" s="147"/>
    </row>
    <row r="58" spans="2:15" ht="14.15" customHeight="1" x14ac:dyDescent="0.25">
      <c r="B58" s="37" t="s">
        <v>67</v>
      </c>
      <c r="C58" s="38"/>
      <c r="D58" s="3"/>
      <c r="E58" s="153"/>
      <c r="F58" s="154"/>
      <c r="G58" s="155"/>
      <c r="I58" s="151">
        <f>D58*0.86*E55/1000</f>
        <v>0</v>
      </c>
      <c r="J58" s="152"/>
      <c r="K58" s="147"/>
    </row>
    <row r="59" spans="2:15" ht="14.15" customHeight="1" x14ac:dyDescent="0.25">
      <c r="B59" s="186" t="s">
        <v>72</v>
      </c>
      <c r="C59" s="187"/>
      <c r="D59" s="31" t="s">
        <v>71</v>
      </c>
      <c r="E59" s="88" t="s">
        <v>48</v>
      </c>
      <c r="F59" s="39" t="s">
        <v>70</v>
      </c>
      <c r="G59" s="40"/>
      <c r="I59" s="151">
        <f>G59*E59/1000</f>
        <v>0</v>
      </c>
      <c r="J59" s="152"/>
      <c r="K59" s="147"/>
    </row>
    <row r="60" spans="2:15" ht="14.15" customHeight="1" thickBot="1" x14ac:dyDescent="0.3">
      <c r="B60" s="177" t="s">
        <v>49</v>
      </c>
      <c r="C60" s="178"/>
      <c r="D60" s="178"/>
      <c r="E60" s="178"/>
      <c r="F60" s="179"/>
      <c r="G60" s="41" t="e">
        <f>I60/(G51+I60)*100</f>
        <v>#DIV/0!</v>
      </c>
      <c r="I60" s="180">
        <f>SUM(I56:I59)</f>
        <v>0</v>
      </c>
      <c r="J60" s="181"/>
      <c r="K60" s="148"/>
    </row>
    <row r="61" spans="2:15" ht="13" thickBot="1" x14ac:dyDescent="0.3">
      <c r="B61" s="30"/>
    </row>
    <row r="62" spans="2:15" ht="14.15" customHeight="1" x14ac:dyDescent="0.25">
      <c r="B62" s="182" t="s">
        <v>52</v>
      </c>
      <c r="C62" s="183"/>
      <c r="D62" s="183"/>
      <c r="E62" s="183"/>
      <c r="F62" s="184"/>
      <c r="G62" s="42" t="e">
        <f>G52*D6/100000</f>
        <v>#DIV/0!</v>
      </c>
    </row>
    <row r="63" spans="2:15" ht="14.15" customHeight="1" x14ac:dyDescent="0.25">
      <c r="B63" s="189" t="s">
        <v>53</v>
      </c>
      <c r="C63" s="190"/>
      <c r="D63" s="190"/>
      <c r="E63" s="190"/>
      <c r="F63" s="191"/>
      <c r="G63" s="43" t="e">
        <f>G62*G60/100</f>
        <v>#DIV/0!</v>
      </c>
    </row>
    <row r="64" spans="2:15" ht="14.15" customHeight="1" thickBot="1" x14ac:dyDescent="0.3">
      <c r="B64" s="192" t="s">
        <v>54</v>
      </c>
      <c r="C64" s="193"/>
      <c r="D64" s="193"/>
      <c r="E64" s="193"/>
      <c r="F64" s="194"/>
      <c r="G64" s="44" t="e">
        <f>G62-G63</f>
        <v>#DIV/0!</v>
      </c>
    </row>
    <row r="65" spans="2:11" ht="18.5" thickBot="1" x14ac:dyDescent="0.3">
      <c r="B65" s="45" t="s">
        <v>57</v>
      </c>
      <c r="C65" s="46"/>
      <c r="D65" s="46"/>
      <c r="E65" s="46"/>
      <c r="F65" s="46"/>
      <c r="G65" s="59" t="e">
        <f>(E10/100*F10*G10+E12/100*F12*SUM(G12:G18)+E20/100*F20*SUM(G20:G21)+E23/100*F23*SUM(G23:G35)+E37/100*F37*G37+E39/100*F39*G39+E41/100*F41*G41+E44/100*F44*G44+E45/100*F45*G45+E46/100*F46*G46+E47/100*F47*G47+E48/100*F48*G48)/((G50*K7)+I60)*100</f>
        <v>#DIV/0!</v>
      </c>
      <c r="K65" s="47"/>
    </row>
    <row r="66" spans="2:11" ht="13" thickBot="1" x14ac:dyDescent="0.3"/>
    <row r="67" spans="2:11" ht="13" x14ac:dyDescent="0.25">
      <c r="B67" s="195" t="s">
        <v>104</v>
      </c>
      <c r="C67" s="196"/>
      <c r="D67" s="196"/>
      <c r="E67" s="196"/>
      <c r="F67" s="196"/>
      <c r="G67" s="197"/>
      <c r="I67" s="156" t="s">
        <v>69</v>
      </c>
      <c r="J67" s="157"/>
      <c r="K67" s="158"/>
    </row>
    <row r="68" spans="2:11" x14ac:dyDescent="0.25">
      <c r="B68" s="162"/>
      <c r="C68" s="163"/>
      <c r="D68" s="163"/>
      <c r="E68" s="163"/>
      <c r="F68" s="163"/>
      <c r="G68" s="164"/>
      <c r="I68" s="159"/>
      <c r="J68" s="160"/>
      <c r="K68" s="161"/>
    </row>
    <row r="69" spans="2:11" x14ac:dyDescent="0.25">
      <c r="B69" s="165"/>
      <c r="C69" s="166"/>
      <c r="D69" s="166"/>
      <c r="E69" s="166"/>
      <c r="F69" s="166"/>
      <c r="G69" s="167"/>
      <c r="I69" s="48"/>
      <c r="K69" s="49"/>
    </row>
    <row r="70" spans="2:11" ht="13" thickBot="1" x14ac:dyDescent="0.3">
      <c r="B70" s="165"/>
      <c r="C70" s="166"/>
      <c r="D70" s="166"/>
      <c r="E70" s="166"/>
      <c r="F70" s="166"/>
      <c r="G70" s="167"/>
      <c r="I70" s="50"/>
      <c r="J70" s="51"/>
      <c r="K70" s="52"/>
    </row>
    <row r="71" spans="2:11" ht="13" thickTop="1" x14ac:dyDescent="0.25">
      <c r="B71" s="165"/>
      <c r="C71" s="166"/>
      <c r="D71" s="166"/>
      <c r="E71" s="166"/>
      <c r="F71" s="166"/>
      <c r="G71" s="167"/>
      <c r="I71" s="171" t="s">
        <v>78</v>
      </c>
      <c r="J71" s="172"/>
      <c r="K71" s="173"/>
    </row>
    <row r="72" spans="2:11" ht="13" thickBot="1" x14ac:dyDescent="0.3">
      <c r="B72" s="168"/>
      <c r="C72" s="169"/>
      <c r="D72" s="169"/>
      <c r="E72" s="169"/>
      <c r="F72" s="169"/>
      <c r="G72" s="170"/>
      <c r="I72" s="174"/>
      <c r="J72" s="175"/>
      <c r="K72" s="176"/>
    </row>
    <row r="73" spans="2:11" x14ac:dyDescent="0.25">
      <c r="I73" s="53"/>
      <c r="J73" s="53"/>
      <c r="K73" s="53"/>
    </row>
    <row r="74" spans="2:11" ht="13" x14ac:dyDescent="0.25">
      <c r="B74" s="54"/>
      <c r="C74" s="7" t="s">
        <v>55</v>
      </c>
      <c r="D74" s="185" t="s">
        <v>56</v>
      </c>
      <c r="E74" s="185"/>
      <c r="F74" s="185"/>
    </row>
    <row r="75" spans="2:11" ht="22.5" customHeight="1" x14ac:dyDescent="0.25"/>
  </sheetData>
  <sheetProtection selectLockedCells="1"/>
  <mergeCells count="86">
    <mergeCell ref="B67:G67"/>
    <mergeCell ref="I67:K68"/>
    <mergeCell ref="B68:G72"/>
    <mergeCell ref="I71:K72"/>
    <mergeCell ref="D74:F74"/>
    <mergeCell ref="B54:G54"/>
    <mergeCell ref="B55:C55"/>
    <mergeCell ref="E56:G56"/>
    <mergeCell ref="I56:J56"/>
    <mergeCell ref="K56:K60"/>
    <mergeCell ref="E57:F57"/>
    <mergeCell ref="E58:G58"/>
    <mergeCell ref="B59:C59"/>
    <mergeCell ref="B60:F60"/>
    <mergeCell ref="I57:J57"/>
    <mergeCell ref="I60:J60"/>
    <mergeCell ref="B63:F63"/>
    <mergeCell ref="B64:F64"/>
    <mergeCell ref="B62:F62"/>
    <mergeCell ref="I58:J58"/>
    <mergeCell ref="I59:J59"/>
    <mergeCell ref="K51:K52"/>
    <mergeCell ref="I48:J48"/>
    <mergeCell ref="I49:J49"/>
    <mergeCell ref="I50:J50"/>
    <mergeCell ref="B50:F50"/>
    <mergeCell ref="D44:D49"/>
    <mergeCell ref="I47:J47"/>
    <mergeCell ref="D23:D35"/>
    <mergeCell ref="E23:E35"/>
    <mergeCell ref="B51:F51"/>
    <mergeCell ref="B52:F52"/>
    <mergeCell ref="I51:J52"/>
    <mergeCell ref="B40:G40"/>
    <mergeCell ref="B42:G42"/>
    <mergeCell ref="C43:G43"/>
    <mergeCell ref="B36:G36"/>
    <mergeCell ref="I36:J36"/>
    <mergeCell ref="I37:J37"/>
    <mergeCell ref="B38:G38"/>
    <mergeCell ref="I38:J38"/>
    <mergeCell ref="F23:F35"/>
    <mergeCell ref="I23:J23"/>
    <mergeCell ref="I24:J24"/>
    <mergeCell ref="I21:J21"/>
    <mergeCell ref="I25:J25"/>
    <mergeCell ref="I17:J17"/>
    <mergeCell ref="I26:J26"/>
    <mergeCell ref="I39:J39"/>
    <mergeCell ref="I30:J30"/>
    <mergeCell ref="I31:J31"/>
    <mergeCell ref="I32:J32"/>
    <mergeCell ref="I33:J33"/>
    <mergeCell ref="I34:J34"/>
    <mergeCell ref="I35:J35"/>
    <mergeCell ref="I18:J18"/>
    <mergeCell ref="I27:J27"/>
    <mergeCell ref="I28:J28"/>
    <mergeCell ref="I29:J29"/>
    <mergeCell ref="B22:G22"/>
    <mergeCell ref="I22:J22"/>
    <mergeCell ref="B19:G19"/>
    <mergeCell ref="I19:J19"/>
    <mergeCell ref="D12:D18"/>
    <mergeCell ref="E12:E18"/>
    <mergeCell ref="F12:F18"/>
    <mergeCell ref="I15:J15"/>
    <mergeCell ref="I16:J16"/>
    <mergeCell ref="I12:J12"/>
    <mergeCell ref="I13:J13"/>
    <mergeCell ref="I14:J14"/>
    <mergeCell ref="D20:D21"/>
    <mergeCell ref="E20:E21"/>
    <mergeCell ref="F20:F21"/>
    <mergeCell ref="I20:J20"/>
    <mergeCell ref="B1:K1"/>
    <mergeCell ref="D3:G3"/>
    <mergeCell ref="D4:G4"/>
    <mergeCell ref="D5:G5"/>
    <mergeCell ref="I5:I6"/>
    <mergeCell ref="D6:G6"/>
    <mergeCell ref="D7:G7"/>
    <mergeCell ref="B9:C9"/>
    <mergeCell ref="I9:J9"/>
    <mergeCell ref="I10:K11"/>
    <mergeCell ref="B11:G11"/>
  </mergeCells>
  <conditionalFormatting sqref="F41">
    <cfRule type="expression" dxfId="7" priority="1">
      <formula>$F$41=""</formula>
    </cfRule>
  </conditionalFormatting>
  <printOptions horizontalCentered="1"/>
  <pageMargins left="0.39370078740157483" right="0.39370078740157483" top="0.39370078740157483" bottom="0.47244094488188981" header="0.31496062992125984" footer="0.31496062992125984"/>
  <pageSetup paperSize="9" scale="63" orientation="portrait" horizontalDpi="4294967292" verticalDpi="4294967292" r:id="rId1"/>
  <headerFooter>
    <oddFooter>&amp;LITAD Ausfüllhilfe&amp;R25.07.2013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O75"/>
  <sheetViews>
    <sheetView showGridLines="0" zoomScaleNormal="100" workbookViewId="0">
      <selection activeCell="D4" sqref="D4:G4"/>
    </sheetView>
  </sheetViews>
  <sheetFormatPr baseColWidth="10" defaultColWidth="11.453125" defaultRowHeight="12.5" x14ac:dyDescent="0.25"/>
  <cols>
    <col min="1" max="1" width="1.7265625" customWidth="1"/>
    <col min="3" max="3" width="45.1796875" customWidth="1"/>
    <col min="5" max="5" width="10.453125" customWidth="1"/>
    <col min="6" max="6" width="13.1796875" customWidth="1"/>
    <col min="7" max="7" width="13.7265625" bestFit="1" customWidth="1"/>
    <col min="8" max="8" width="3.1796875" customWidth="1"/>
    <col min="9" max="9" width="13.1796875" customWidth="1"/>
    <col min="10" max="10" width="6.453125" customWidth="1"/>
    <col min="11" max="11" width="13" customWidth="1"/>
  </cols>
  <sheetData>
    <row r="1" spans="2:11" ht="27" customHeight="1" x14ac:dyDescent="0.25">
      <c r="B1" s="97" t="s">
        <v>60</v>
      </c>
      <c r="C1" s="97"/>
      <c r="D1" s="97"/>
      <c r="E1" s="97"/>
      <c r="F1" s="97"/>
      <c r="G1" s="97"/>
      <c r="H1" s="97"/>
      <c r="I1" s="97"/>
      <c r="J1" s="97"/>
      <c r="K1" s="97"/>
    </row>
    <row r="2" spans="2:11" ht="6" customHeight="1" x14ac:dyDescent="0.25">
      <c r="B2" s="82"/>
      <c r="C2" s="82"/>
      <c r="D2" s="82"/>
      <c r="E2" s="82"/>
      <c r="F2" s="82"/>
      <c r="G2" s="82"/>
      <c r="H2" s="82"/>
      <c r="I2" s="82"/>
      <c r="J2" s="82"/>
      <c r="K2" s="82"/>
    </row>
    <row r="3" spans="2:11" ht="21" customHeight="1" x14ac:dyDescent="0.25">
      <c r="B3" s="7" t="s">
        <v>0</v>
      </c>
      <c r="C3" s="8"/>
      <c r="D3" s="98">
        <f>'1'!D3:G3</f>
        <v>0</v>
      </c>
      <c r="E3" s="98"/>
      <c r="F3" s="98"/>
      <c r="G3" s="98"/>
    </row>
    <row r="4" spans="2:11" ht="21" customHeight="1" x14ac:dyDescent="0.25">
      <c r="B4" s="7" t="s">
        <v>59</v>
      </c>
      <c r="C4" s="8"/>
      <c r="D4" s="99">
        <v>44743</v>
      </c>
      <c r="E4" s="98"/>
      <c r="F4" s="98"/>
      <c r="G4" s="98"/>
    </row>
    <row r="5" spans="2:11" ht="21" customHeight="1" x14ac:dyDescent="0.25">
      <c r="B5" s="7" t="s">
        <v>91</v>
      </c>
      <c r="C5" s="8"/>
      <c r="D5" s="100"/>
      <c r="E5" s="100"/>
      <c r="F5" s="100"/>
      <c r="G5" s="100"/>
      <c r="I5" s="101" t="s">
        <v>61</v>
      </c>
      <c r="J5" s="9" t="s">
        <v>93</v>
      </c>
      <c r="K5" s="10">
        <f>D5-(D6)</f>
        <v>0</v>
      </c>
    </row>
    <row r="6" spans="2:11" ht="21" customHeight="1" x14ac:dyDescent="0.25">
      <c r="B6" s="7" t="s">
        <v>90</v>
      </c>
      <c r="C6" s="8"/>
      <c r="D6" s="100"/>
      <c r="E6" s="100"/>
      <c r="F6" s="100"/>
      <c r="G6" s="100"/>
      <c r="I6" s="102"/>
      <c r="J6" s="9" t="s">
        <v>62</v>
      </c>
      <c r="K6" s="11" t="e">
        <f>K5/D5*100</f>
        <v>#DIV/0!</v>
      </c>
    </row>
    <row r="7" spans="2:11" ht="21" customHeight="1" x14ac:dyDescent="0.25">
      <c r="B7" s="7" t="s">
        <v>1</v>
      </c>
      <c r="C7" s="8"/>
      <c r="D7" s="103"/>
      <c r="E7" s="103"/>
      <c r="F7" s="103"/>
      <c r="G7" s="103"/>
      <c r="I7" s="9" t="s">
        <v>64</v>
      </c>
      <c r="J7" s="9" t="s">
        <v>63</v>
      </c>
      <c r="K7" s="12" t="e">
        <f>(G10*F10+SUM(G12:G18)*F12+SUM(G20:G21)*F20+SUM(G23:G35)*F23+G37*F37+G39*F39+G41*F41+G44*F44+G45*F45+G46*F46+G47*F47+G48*F48+G49*F49)/G50</f>
        <v>#DIV/0!</v>
      </c>
    </row>
    <row r="8" spans="2:11" ht="9.75" customHeight="1" thickBot="1" x14ac:dyDescent="0.3"/>
    <row r="9" spans="2:11" ht="65.5" thickBot="1" x14ac:dyDescent="0.3">
      <c r="B9" s="104" t="s">
        <v>2</v>
      </c>
      <c r="C9" s="105"/>
      <c r="D9" s="13" t="s">
        <v>3</v>
      </c>
      <c r="E9" s="13" t="s">
        <v>4</v>
      </c>
      <c r="F9" s="14" t="s">
        <v>5</v>
      </c>
      <c r="G9" s="15" t="s">
        <v>6</v>
      </c>
      <c r="I9" s="106" t="s">
        <v>81</v>
      </c>
      <c r="J9" s="107"/>
      <c r="K9" s="16" t="s">
        <v>7</v>
      </c>
    </row>
    <row r="10" spans="2:11" ht="12.75" customHeight="1" x14ac:dyDescent="0.25">
      <c r="B10" s="17">
        <v>150105</v>
      </c>
      <c r="C10" s="18" t="s">
        <v>8</v>
      </c>
      <c r="D10" s="19">
        <v>1</v>
      </c>
      <c r="E10" s="20">
        <v>32</v>
      </c>
      <c r="F10" s="19">
        <v>18.100000000000001</v>
      </c>
      <c r="G10" s="62"/>
      <c r="I10" s="111" t="s">
        <v>102</v>
      </c>
      <c r="J10" s="112"/>
      <c r="K10" s="113"/>
    </row>
    <row r="11" spans="2:11" ht="13.5" customHeight="1" x14ac:dyDescent="0.25">
      <c r="B11" s="108"/>
      <c r="C11" s="109"/>
      <c r="D11" s="109"/>
      <c r="E11" s="109"/>
      <c r="F11" s="109"/>
      <c r="G11" s="110"/>
      <c r="I11" s="114"/>
      <c r="J11" s="115"/>
      <c r="K11" s="116"/>
    </row>
    <row r="12" spans="2:11" x14ac:dyDescent="0.25">
      <c r="B12" s="21" t="s">
        <v>9</v>
      </c>
      <c r="C12" s="22" t="s">
        <v>10</v>
      </c>
      <c r="D12" s="117">
        <v>2</v>
      </c>
      <c r="E12" s="118">
        <v>48.9</v>
      </c>
      <c r="F12" s="119">
        <v>13.3</v>
      </c>
      <c r="G12" s="61"/>
      <c r="I12" s="120"/>
      <c r="J12" s="121"/>
      <c r="K12" s="65"/>
    </row>
    <row r="13" spans="2:11" ht="37.5" x14ac:dyDescent="0.25">
      <c r="B13" s="21" t="s">
        <v>11</v>
      </c>
      <c r="C13" s="22" t="s">
        <v>12</v>
      </c>
      <c r="D13" s="117"/>
      <c r="E13" s="118"/>
      <c r="F13" s="119"/>
      <c r="G13" s="61"/>
      <c r="I13" s="120"/>
      <c r="J13" s="121"/>
      <c r="K13" s="65"/>
    </row>
    <row r="14" spans="2:11" ht="25" x14ac:dyDescent="0.25">
      <c r="B14" s="21">
        <v>170903</v>
      </c>
      <c r="C14" s="23" t="s">
        <v>13</v>
      </c>
      <c r="D14" s="117"/>
      <c r="E14" s="118"/>
      <c r="F14" s="119"/>
      <c r="G14" s="61"/>
      <c r="I14" s="120"/>
      <c r="J14" s="121"/>
      <c r="K14" s="65"/>
    </row>
    <row r="15" spans="2:11" ht="37.5" x14ac:dyDescent="0.25">
      <c r="B15" s="21" t="s">
        <v>14</v>
      </c>
      <c r="C15" s="22" t="s">
        <v>58</v>
      </c>
      <c r="D15" s="117"/>
      <c r="E15" s="118"/>
      <c r="F15" s="119"/>
      <c r="G15" s="61"/>
      <c r="I15" s="120"/>
      <c r="J15" s="121"/>
      <c r="K15" s="65"/>
    </row>
    <row r="16" spans="2:11" ht="50" x14ac:dyDescent="0.25">
      <c r="B16" s="21" t="s">
        <v>15</v>
      </c>
      <c r="C16" s="22" t="s">
        <v>16</v>
      </c>
      <c r="D16" s="117"/>
      <c r="E16" s="118"/>
      <c r="F16" s="119"/>
      <c r="G16" s="61"/>
      <c r="I16" s="120"/>
      <c r="J16" s="121"/>
      <c r="K16" s="65"/>
    </row>
    <row r="17" spans="2:11" x14ac:dyDescent="0.25">
      <c r="B17" s="21">
        <v>191208</v>
      </c>
      <c r="C17" s="23" t="s">
        <v>17</v>
      </c>
      <c r="D17" s="117"/>
      <c r="E17" s="118"/>
      <c r="F17" s="119"/>
      <c r="G17" s="61"/>
      <c r="I17" s="120"/>
      <c r="J17" s="121"/>
      <c r="K17" s="65"/>
    </row>
    <row r="18" spans="2:11" ht="25" x14ac:dyDescent="0.25">
      <c r="B18" s="21">
        <v>200132</v>
      </c>
      <c r="C18" s="23" t="s">
        <v>89</v>
      </c>
      <c r="D18" s="117"/>
      <c r="E18" s="118"/>
      <c r="F18" s="119"/>
      <c r="G18" s="61"/>
      <c r="I18" s="120"/>
      <c r="J18" s="121"/>
      <c r="K18" s="65"/>
    </row>
    <row r="19" spans="2:11" ht="12" customHeight="1" x14ac:dyDescent="0.25">
      <c r="B19" s="108"/>
      <c r="C19" s="109"/>
      <c r="D19" s="109"/>
      <c r="E19" s="109"/>
      <c r="F19" s="109"/>
      <c r="G19" s="110"/>
      <c r="I19" s="120"/>
      <c r="J19" s="121"/>
      <c r="K19" s="65"/>
    </row>
    <row r="20" spans="2:11" ht="18" customHeight="1" x14ac:dyDescent="0.25">
      <c r="B20" s="24" t="s">
        <v>18</v>
      </c>
      <c r="C20" s="23" t="s">
        <v>19</v>
      </c>
      <c r="D20" s="117">
        <v>3</v>
      </c>
      <c r="E20" s="122">
        <v>50</v>
      </c>
      <c r="F20" s="122">
        <v>10</v>
      </c>
      <c r="G20" s="61"/>
      <c r="I20" s="120"/>
      <c r="J20" s="121"/>
      <c r="K20" s="65"/>
    </row>
    <row r="21" spans="2:11" ht="39.75" customHeight="1" x14ac:dyDescent="0.25">
      <c r="B21" s="24" t="s">
        <v>20</v>
      </c>
      <c r="C21" s="22" t="s">
        <v>88</v>
      </c>
      <c r="D21" s="117"/>
      <c r="E21" s="122"/>
      <c r="F21" s="122"/>
      <c r="G21" s="61"/>
      <c r="I21" s="120"/>
      <c r="J21" s="121"/>
      <c r="K21" s="65"/>
    </row>
    <row r="22" spans="2:11" ht="12.75" customHeight="1" x14ac:dyDescent="0.25">
      <c r="B22" s="108"/>
      <c r="C22" s="109"/>
      <c r="D22" s="109"/>
      <c r="E22" s="109"/>
      <c r="F22" s="109"/>
      <c r="G22" s="110"/>
      <c r="I22" s="120"/>
      <c r="J22" s="121"/>
      <c r="K22" s="65"/>
    </row>
    <row r="23" spans="2:11" x14ac:dyDescent="0.25">
      <c r="B23" s="21" t="s">
        <v>21</v>
      </c>
      <c r="C23" s="22" t="s">
        <v>22</v>
      </c>
      <c r="D23" s="117">
        <v>4</v>
      </c>
      <c r="E23" s="117">
        <v>53.5</v>
      </c>
      <c r="F23" s="117">
        <v>8.8000000000000007</v>
      </c>
      <c r="G23" s="61"/>
      <c r="I23" s="120"/>
      <c r="J23" s="121"/>
      <c r="K23" s="65"/>
    </row>
    <row r="24" spans="2:11" x14ac:dyDescent="0.25">
      <c r="B24" s="21" t="s">
        <v>23</v>
      </c>
      <c r="C24" s="22" t="s">
        <v>22</v>
      </c>
      <c r="D24" s="117"/>
      <c r="E24" s="117"/>
      <c r="F24" s="117"/>
      <c r="G24" s="61"/>
      <c r="I24" s="120"/>
      <c r="J24" s="121"/>
      <c r="K24" s="65"/>
    </row>
    <row r="25" spans="2:11" x14ac:dyDescent="0.25">
      <c r="B25" s="21" t="s">
        <v>24</v>
      </c>
      <c r="C25" s="22" t="s">
        <v>25</v>
      </c>
      <c r="D25" s="117"/>
      <c r="E25" s="117"/>
      <c r="F25" s="117"/>
      <c r="G25" s="61"/>
      <c r="I25" s="120"/>
      <c r="J25" s="121"/>
      <c r="K25" s="65"/>
    </row>
    <row r="26" spans="2:11" x14ac:dyDescent="0.25">
      <c r="B26" s="21" t="s">
        <v>26</v>
      </c>
      <c r="C26" s="22" t="s">
        <v>27</v>
      </c>
      <c r="D26" s="117"/>
      <c r="E26" s="117"/>
      <c r="F26" s="117"/>
      <c r="G26" s="61"/>
      <c r="I26" s="120"/>
      <c r="J26" s="121"/>
      <c r="K26" s="65"/>
    </row>
    <row r="27" spans="2:11" x14ac:dyDescent="0.25">
      <c r="B27" s="21" t="s">
        <v>28</v>
      </c>
      <c r="C27" s="22" t="s">
        <v>29</v>
      </c>
      <c r="D27" s="117"/>
      <c r="E27" s="117"/>
      <c r="F27" s="117"/>
      <c r="G27" s="61"/>
      <c r="I27" s="120"/>
      <c r="J27" s="121"/>
      <c r="K27" s="65"/>
    </row>
    <row r="28" spans="2:11" x14ac:dyDescent="0.25">
      <c r="B28" s="21">
        <v>200108</v>
      </c>
      <c r="C28" s="22" t="s">
        <v>30</v>
      </c>
      <c r="D28" s="117"/>
      <c r="E28" s="117"/>
      <c r="F28" s="117"/>
      <c r="G28" s="61"/>
      <c r="I28" s="120"/>
      <c r="J28" s="121"/>
      <c r="K28" s="65"/>
    </row>
    <row r="29" spans="2:11" x14ac:dyDescent="0.25">
      <c r="B29" s="21" t="s">
        <v>31</v>
      </c>
      <c r="C29" s="22" t="s">
        <v>32</v>
      </c>
      <c r="D29" s="117"/>
      <c r="E29" s="117"/>
      <c r="F29" s="117"/>
      <c r="G29" s="61"/>
      <c r="I29" s="120"/>
      <c r="J29" s="121"/>
      <c r="K29" s="65"/>
    </row>
    <row r="30" spans="2:11" x14ac:dyDescent="0.25">
      <c r="B30" s="21" t="s">
        <v>33</v>
      </c>
      <c r="C30" s="22" t="s">
        <v>34</v>
      </c>
      <c r="D30" s="117"/>
      <c r="E30" s="117"/>
      <c r="F30" s="117"/>
      <c r="G30" s="61"/>
      <c r="I30" s="120"/>
      <c r="J30" s="121"/>
      <c r="K30" s="65"/>
    </row>
    <row r="31" spans="2:11" x14ac:dyDescent="0.25">
      <c r="B31" s="21">
        <v>200301</v>
      </c>
      <c r="C31" s="22" t="s">
        <v>35</v>
      </c>
      <c r="D31" s="117"/>
      <c r="E31" s="117"/>
      <c r="F31" s="117"/>
      <c r="G31" s="61"/>
      <c r="I31" s="120"/>
      <c r="J31" s="121"/>
      <c r="K31" s="65"/>
    </row>
    <row r="32" spans="2:11" x14ac:dyDescent="0.25">
      <c r="B32" s="21">
        <v>200302</v>
      </c>
      <c r="C32" s="22" t="s">
        <v>36</v>
      </c>
      <c r="D32" s="117"/>
      <c r="E32" s="117"/>
      <c r="F32" s="117"/>
      <c r="G32" s="61"/>
      <c r="I32" s="120"/>
      <c r="J32" s="121"/>
      <c r="K32" s="65"/>
    </row>
    <row r="33" spans="2:11" x14ac:dyDescent="0.25">
      <c r="B33" s="21" t="s">
        <v>37</v>
      </c>
      <c r="C33" s="22" t="s">
        <v>38</v>
      </c>
      <c r="D33" s="117"/>
      <c r="E33" s="117"/>
      <c r="F33" s="117"/>
      <c r="G33" s="61"/>
      <c r="I33" s="120"/>
      <c r="J33" s="121"/>
      <c r="K33" s="65"/>
    </row>
    <row r="34" spans="2:11" x14ac:dyDescent="0.25">
      <c r="B34" s="21">
        <v>200306</v>
      </c>
      <c r="C34" s="25" t="s">
        <v>39</v>
      </c>
      <c r="D34" s="117"/>
      <c r="E34" s="117"/>
      <c r="F34" s="117"/>
      <c r="G34" s="61"/>
      <c r="I34" s="120"/>
      <c r="J34" s="121"/>
      <c r="K34" s="65"/>
    </row>
    <row r="35" spans="2:11" x14ac:dyDescent="0.25">
      <c r="B35" s="21" t="s">
        <v>40</v>
      </c>
      <c r="C35" s="25" t="s">
        <v>41</v>
      </c>
      <c r="D35" s="117"/>
      <c r="E35" s="117"/>
      <c r="F35" s="117"/>
      <c r="G35" s="61"/>
      <c r="I35" s="120"/>
      <c r="J35" s="121"/>
      <c r="K35" s="65"/>
    </row>
    <row r="36" spans="2:11" x14ac:dyDescent="0.25">
      <c r="B36" s="108"/>
      <c r="C36" s="109"/>
      <c r="D36" s="109"/>
      <c r="E36" s="109"/>
      <c r="F36" s="109"/>
      <c r="G36" s="110"/>
      <c r="I36" s="120"/>
      <c r="J36" s="121"/>
      <c r="K36" s="65"/>
    </row>
    <row r="37" spans="2:11" x14ac:dyDescent="0.25">
      <c r="B37" s="21" t="s">
        <v>42</v>
      </c>
      <c r="C37" s="25" t="s">
        <v>43</v>
      </c>
      <c r="D37" s="83">
        <v>5</v>
      </c>
      <c r="E37" s="83">
        <v>60.3</v>
      </c>
      <c r="F37" s="86">
        <v>16</v>
      </c>
      <c r="G37" s="61"/>
      <c r="I37" s="120"/>
      <c r="J37" s="121"/>
      <c r="K37" s="65"/>
    </row>
    <row r="38" spans="2:11" x14ac:dyDescent="0.25">
      <c r="B38" s="123"/>
      <c r="C38" s="124"/>
      <c r="D38" s="124"/>
      <c r="E38" s="124"/>
      <c r="F38" s="124"/>
      <c r="G38" s="125"/>
      <c r="I38" s="120"/>
      <c r="J38" s="121"/>
      <c r="K38" s="65"/>
    </row>
    <row r="39" spans="2:11" x14ac:dyDescent="0.25">
      <c r="B39" s="21"/>
      <c r="C39" s="22" t="s">
        <v>92</v>
      </c>
      <c r="D39" s="87">
        <v>6</v>
      </c>
      <c r="E39" s="86">
        <v>90</v>
      </c>
      <c r="F39" s="83">
        <v>15</v>
      </c>
      <c r="G39" s="61"/>
      <c r="I39" s="120"/>
      <c r="J39" s="121"/>
      <c r="K39" s="65"/>
    </row>
    <row r="40" spans="2:11" x14ac:dyDescent="0.25">
      <c r="B40" s="108"/>
      <c r="C40" s="109"/>
      <c r="D40" s="109"/>
      <c r="E40" s="109"/>
      <c r="F40" s="109"/>
      <c r="G40" s="110"/>
      <c r="I40" s="84"/>
      <c r="J40" s="85"/>
      <c r="K40" s="65"/>
    </row>
    <row r="41" spans="2:11" x14ac:dyDescent="0.25">
      <c r="B41" s="21">
        <v>190805</v>
      </c>
      <c r="C41" s="22" t="s">
        <v>105</v>
      </c>
      <c r="D41" s="83">
        <v>7</v>
      </c>
      <c r="E41" s="86">
        <v>80</v>
      </c>
      <c r="F41" s="86"/>
      <c r="G41" s="61"/>
      <c r="I41" s="84"/>
      <c r="J41" s="85"/>
      <c r="K41" s="65"/>
    </row>
    <row r="42" spans="2:11" x14ac:dyDescent="0.25">
      <c r="B42" s="108"/>
      <c r="C42" s="109"/>
      <c r="D42" s="109"/>
      <c r="E42" s="109"/>
      <c r="F42" s="109"/>
      <c r="G42" s="110"/>
      <c r="I42" s="84"/>
      <c r="J42" s="85"/>
      <c r="K42" s="65"/>
    </row>
    <row r="43" spans="2:11" ht="12.75" customHeight="1" x14ac:dyDescent="0.25">
      <c r="B43" s="21" t="s">
        <v>44</v>
      </c>
      <c r="C43" s="129" t="s">
        <v>79</v>
      </c>
      <c r="D43" s="130"/>
      <c r="E43" s="130"/>
      <c r="F43" s="130"/>
      <c r="G43" s="131"/>
      <c r="I43" s="84"/>
      <c r="J43" s="85"/>
      <c r="K43" s="65"/>
    </row>
    <row r="44" spans="2:11" ht="12.75" customHeight="1" x14ac:dyDescent="0.25">
      <c r="B44" s="55"/>
      <c r="C44" s="56"/>
      <c r="D44" s="126">
        <v>8</v>
      </c>
      <c r="E44" s="1"/>
      <c r="F44" s="1"/>
      <c r="G44" s="61"/>
      <c r="I44" s="84"/>
      <c r="J44" s="85"/>
      <c r="K44" s="65"/>
    </row>
    <row r="45" spans="2:11" x14ac:dyDescent="0.25">
      <c r="B45" s="55"/>
      <c r="C45" s="56"/>
      <c r="D45" s="127"/>
      <c r="E45" s="1"/>
      <c r="F45" s="1"/>
      <c r="G45" s="61"/>
      <c r="I45" s="84"/>
      <c r="J45" s="85"/>
      <c r="K45" s="65"/>
    </row>
    <row r="46" spans="2:11" x14ac:dyDescent="0.25">
      <c r="B46" s="55"/>
      <c r="C46" s="56"/>
      <c r="D46" s="127"/>
      <c r="E46" s="1"/>
      <c r="F46" s="1"/>
      <c r="G46" s="61"/>
      <c r="I46" s="84"/>
      <c r="J46" s="85"/>
      <c r="K46" s="65"/>
    </row>
    <row r="47" spans="2:11" x14ac:dyDescent="0.25">
      <c r="B47" s="55"/>
      <c r="C47" s="56"/>
      <c r="D47" s="127"/>
      <c r="E47" s="1"/>
      <c r="F47" s="1"/>
      <c r="G47" s="61"/>
      <c r="I47" s="120"/>
      <c r="J47" s="121"/>
      <c r="K47" s="65"/>
    </row>
    <row r="48" spans="2:11" x14ac:dyDescent="0.25">
      <c r="B48" s="55"/>
      <c r="C48" s="56"/>
      <c r="D48" s="127"/>
      <c r="E48" s="1"/>
      <c r="F48" s="1"/>
      <c r="G48" s="61"/>
      <c r="I48" s="120"/>
      <c r="J48" s="121"/>
      <c r="K48" s="65"/>
    </row>
    <row r="49" spans="2:15" ht="25" x14ac:dyDescent="0.25">
      <c r="B49" s="21" t="s">
        <v>44</v>
      </c>
      <c r="C49" s="22" t="s">
        <v>80</v>
      </c>
      <c r="D49" s="128"/>
      <c r="E49" s="83">
        <v>0</v>
      </c>
      <c r="F49" s="86">
        <v>10</v>
      </c>
      <c r="G49" s="64">
        <f>K51</f>
        <v>0</v>
      </c>
      <c r="I49" s="120"/>
      <c r="J49" s="121"/>
      <c r="K49" s="65"/>
    </row>
    <row r="50" spans="2:15" ht="14.15" customHeight="1" x14ac:dyDescent="0.25">
      <c r="B50" s="138" t="s">
        <v>45</v>
      </c>
      <c r="C50" s="139"/>
      <c r="D50" s="139"/>
      <c r="E50" s="139"/>
      <c r="F50" s="140"/>
      <c r="G50" s="60">
        <f>SUM(G10:G49)</f>
        <v>0</v>
      </c>
      <c r="I50" s="120"/>
      <c r="J50" s="121"/>
      <c r="K50" s="65"/>
    </row>
    <row r="51" spans="2:15" ht="14.15" customHeight="1" x14ac:dyDescent="0.25">
      <c r="B51" s="138" t="s">
        <v>50</v>
      </c>
      <c r="C51" s="139"/>
      <c r="D51" s="139"/>
      <c r="E51" s="139"/>
      <c r="F51" s="140"/>
      <c r="G51" s="28">
        <f>F10*G10+F12*SUM(G12:G18)+F20*SUM(G20:G21)+F23*SUM(G23:G35)+F37*G37+F39*G39+F41*G41+G44*F44+F45*G45+G46*F46+F47*G47+G48*F48+G49*F49</f>
        <v>0</v>
      </c>
      <c r="I51" s="132" t="s">
        <v>95</v>
      </c>
      <c r="J51" s="133"/>
      <c r="K51" s="136">
        <f>SUM(K12:K50)</f>
        <v>0</v>
      </c>
    </row>
    <row r="52" spans="2:15" ht="14.15" customHeight="1" thickBot="1" x14ac:dyDescent="0.3">
      <c r="B52" s="138" t="s">
        <v>106</v>
      </c>
      <c r="C52" s="139"/>
      <c r="D52" s="139"/>
      <c r="E52" s="139"/>
      <c r="F52" s="140"/>
      <c r="G52" s="29" t="e">
        <f>(E10/100*F10*G10+E12/100*F12*SUM(G12:G18)+E20/100*F20*SUM(G20:G21)+E23/100*F23*SUM(G23:G35)+E37/100*F37*G37+E39/100*F39*G39+E41/100*F41*G41+E44/100*F44*G44+E45/100*F45*G45+E46/100*F46*G46+E47/100*F47*G47+E48/100*F48*G48)/(G50*K7)*100</f>
        <v>#DIV/0!</v>
      </c>
      <c r="I52" s="134"/>
      <c r="J52" s="135"/>
      <c r="K52" s="137"/>
    </row>
    <row r="53" spans="2:15" ht="13" thickBot="1" x14ac:dyDescent="0.3">
      <c r="I53" s="30" t="s">
        <v>46</v>
      </c>
      <c r="J53" s="30"/>
      <c r="O53" s="8"/>
    </row>
    <row r="54" spans="2:15" ht="14.15" customHeight="1" x14ac:dyDescent="0.25">
      <c r="B54" s="141" t="s">
        <v>103</v>
      </c>
      <c r="C54" s="142"/>
      <c r="D54" s="142"/>
      <c r="E54" s="142"/>
      <c r="F54" s="142"/>
      <c r="G54" s="143"/>
    </row>
    <row r="55" spans="2:15" ht="14.15" customHeight="1" thickBot="1" x14ac:dyDescent="0.3">
      <c r="B55" s="186" t="s">
        <v>73</v>
      </c>
      <c r="C55" s="188"/>
      <c r="D55" s="31" t="s">
        <v>74</v>
      </c>
      <c r="E55" s="88" t="s">
        <v>47</v>
      </c>
      <c r="F55" s="33"/>
      <c r="G55" s="34"/>
    </row>
    <row r="56" spans="2:15" ht="14.15" customHeight="1" x14ac:dyDescent="0.25">
      <c r="B56" s="35" t="s">
        <v>65</v>
      </c>
      <c r="C56" s="36"/>
      <c r="D56" s="2"/>
      <c r="E56" s="149"/>
      <c r="F56" s="154"/>
      <c r="G56" s="155"/>
      <c r="I56" s="144">
        <f>D56*0.86*E55/1000</f>
        <v>0</v>
      </c>
      <c r="J56" s="145"/>
      <c r="K56" s="146" t="s">
        <v>51</v>
      </c>
    </row>
    <row r="57" spans="2:15" ht="14.15" customHeight="1" x14ac:dyDescent="0.25">
      <c r="B57" s="35" t="s">
        <v>66</v>
      </c>
      <c r="C57" s="36"/>
      <c r="D57" s="2"/>
      <c r="E57" s="149" t="s">
        <v>68</v>
      </c>
      <c r="F57" s="150"/>
      <c r="G57" s="28">
        <f>D57/2</f>
        <v>0</v>
      </c>
      <c r="I57" s="151">
        <f>G57*0.86*E55/1000</f>
        <v>0</v>
      </c>
      <c r="J57" s="152"/>
      <c r="K57" s="147"/>
    </row>
    <row r="58" spans="2:15" ht="14.15" customHeight="1" x14ac:dyDescent="0.25">
      <c r="B58" s="37" t="s">
        <v>67</v>
      </c>
      <c r="C58" s="38"/>
      <c r="D58" s="3"/>
      <c r="E58" s="153"/>
      <c r="F58" s="154"/>
      <c r="G58" s="155"/>
      <c r="I58" s="151">
        <f>D58*0.86*E55/1000</f>
        <v>0</v>
      </c>
      <c r="J58" s="152"/>
      <c r="K58" s="147"/>
    </row>
    <row r="59" spans="2:15" ht="14.15" customHeight="1" x14ac:dyDescent="0.25">
      <c r="B59" s="186" t="s">
        <v>72</v>
      </c>
      <c r="C59" s="187"/>
      <c r="D59" s="31" t="s">
        <v>71</v>
      </c>
      <c r="E59" s="88" t="s">
        <v>48</v>
      </c>
      <c r="F59" s="39" t="s">
        <v>70</v>
      </c>
      <c r="G59" s="40"/>
      <c r="I59" s="151">
        <f>G59*E59/1000</f>
        <v>0</v>
      </c>
      <c r="J59" s="152"/>
      <c r="K59" s="147"/>
    </row>
    <row r="60" spans="2:15" ht="14.15" customHeight="1" thickBot="1" x14ac:dyDescent="0.3">
      <c r="B60" s="177" t="s">
        <v>49</v>
      </c>
      <c r="C60" s="178"/>
      <c r="D60" s="178"/>
      <c r="E60" s="178"/>
      <c r="F60" s="179"/>
      <c r="G60" s="41" t="e">
        <f>I60/(G51+I60)*100</f>
        <v>#DIV/0!</v>
      </c>
      <c r="I60" s="180">
        <f>SUM(I56:I59)</f>
        <v>0</v>
      </c>
      <c r="J60" s="181"/>
      <c r="K60" s="148"/>
    </row>
    <row r="61" spans="2:15" ht="13" thickBot="1" x14ac:dyDescent="0.3">
      <c r="B61" s="30"/>
    </row>
    <row r="62" spans="2:15" ht="14.15" customHeight="1" x14ac:dyDescent="0.25">
      <c r="B62" s="182" t="s">
        <v>52</v>
      </c>
      <c r="C62" s="183"/>
      <c r="D62" s="183"/>
      <c r="E62" s="183"/>
      <c r="F62" s="184"/>
      <c r="G62" s="42" t="e">
        <f>G52*D6/100000</f>
        <v>#DIV/0!</v>
      </c>
    </row>
    <row r="63" spans="2:15" ht="14.15" customHeight="1" x14ac:dyDescent="0.25">
      <c r="B63" s="189" t="s">
        <v>53</v>
      </c>
      <c r="C63" s="190"/>
      <c r="D63" s="190"/>
      <c r="E63" s="190"/>
      <c r="F63" s="191"/>
      <c r="G63" s="43" t="e">
        <f>G62*G60/100</f>
        <v>#DIV/0!</v>
      </c>
    </row>
    <row r="64" spans="2:15" ht="14.15" customHeight="1" thickBot="1" x14ac:dyDescent="0.3">
      <c r="B64" s="192" t="s">
        <v>54</v>
      </c>
      <c r="C64" s="193"/>
      <c r="D64" s="193"/>
      <c r="E64" s="193"/>
      <c r="F64" s="194"/>
      <c r="G64" s="44" t="e">
        <f>G62-G63</f>
        <v>#DIV/0!</v>
      </c>
    </row>
    <row r="65" spans="2:11" ht="18.5" thickBot="1" x14ac:dyDescent="0.3">
      <c r="B65" s="45" t="s">
        <v>57</v>
      </c>
      <c r="C65" s="46"/>
      <c r="D65" s="46"/>
      <c r="E65" s="46"/>
      <c r="F65" s="46"/>
      <c r="G65" s="59" t="e">
        <f>(E10/100*F10*G10+E12/100*F12*SUM(G12:G18)+E20/100*F20*SUM(G20:G21)+E23/100*F23*SUM(G23:G35)+E37/100*F37*G37+E39/100*F39*G39+E41/100*F41*G41+E44/100*F44*G44+E45/100*F45*G45+E46/100*F46*G46+E47/100*F47*G47+E48/100*F48*G48)/((G50*K7)+I60)*100</f>
        <v>#DIV/0!</v>
      </c>
      <c r="K65" s="47"/>
    </row>
    <row r="66" spans="2:11" ht="13" thickBot="1" x14ac:dyDescent="0.3"/>
    <row r="67" spans="2:11" ht="13" x14ac:dyDescent="0.25">
      <c r="B67" s="195" t="s">
        <v>104</v>
      </c>
      <c r="C67" s="196"/>
      <c r="D67" s="196"/>
      <c r="E67" s="196"/>
      <c r="F67" s="196"/>
      <c r="G67" s="197"/>
      <c r="I67" s="156" t="s">
        <v>69</v>
      </c>
      <c r="J67" s="157"/>
      <c r="K67" s="158"/>
    </row>
    <row r="68" spans="2:11" x14ac:dyDescent="0.25">
      <c r="B68" s="162"/>
      <c r="C68" s="163"/>
      <c r="D68" s="163"/>
      <c r="E68" s="163"/>
      <c r="F68" s="163"/>
      <c r="G68" s="164"/>
      <c r="I68" s="159"/>
      <c r="J68" s="160"/>
      <c r="K68" s="161"/>
    </row>
    <row r="69" spans="2:11" x14ac:dyDescent="0.25">
      <c r="B69" s="165"/>
      <c r="C69" s="166"/>
      <c r="D69" s="166"/>
      <c r="E69" s="166"/>
      <c r="F69" s="166"/>
      <c r="G69" s="167"/>
      <c r="I69" s="48"/>
      <c r="K69" s="49"/>
    </row>
    <row r="70" spans="2:11" ht="13" thickBot="1" x14ac:dyDescent="0.3">
      <c r="B70" s="165"/>
      <c r="C70" s="166"/>
      <c r="D70" s="166"/>
      <c r="E70" s="166"/>
      <c r="F70" s="166"/>
      <c r="G70" s="167"/>
      <c r="I70" s="50"/>
      <c r="J70" s="51"/>
      <c r="K70" s="52"/>
    </row>
    <row r="71" spans="2:11" ht="13" thickTop="1" x14ac:dyDescent="0.25">
      <c r="B71" s="165"/>
      <c r="C71" s="166"/>
      <c r="D71" s="166"/>
      <c r="E71" s="166"/>
      <c r="F71" s="166"/>
      <c r="G71" s="167"/>
      <c r="I71" s="171" t="s">
        <v>78</v>
      </c>
      <c r="J71" s="172"/>
      <c r="K71" s="173"/>
    </row>
    <row r="72" spans="2:11" ht="13" thickBot="1" x14ac:dyDescent="0.3">
      <c r="B72" s="168"/>
      <c r="C72" s="169"/>
      <c r="D72" s="169"/>
      <c r="E72" s="169"/>
      <c r="F72" s="169"/>
      <c r="G72" s="170"/>
      <c r="I72" s="174"/>
      <c r="J72" s="175"/>
      <c r="K72" s="176"/>
    </row>
    <row r="73" spans="2:11" x14ac:dyDescent="0.25">
      <c r="I73" s="53"/>
      <c r="J73" s="53"/>
      <c r="K73" s="53"/>
    </row>
    <row r="74" spans="2:11" ht="13" x14ac:dyDescent="0.25">
      <c r="B74" s="54"/>
      <c r="C74" s="7" t="s">
        <v>55</v>
      </c>
      <c r="D74" s="185" t="s">
        <v>56</v>
      </c>
      <c r="E74" s="185"/>
      <c r="F74" s="185"/>
    </row>
    <row r="75" spans="2:11" ht="22.5" customHeight="1" x14ac:dyDescent="0.25"/>
  </sheetData>
  <sheetProtection selectLockedCells="1"/>
  <mergeCells count="86">
    <mergeCell ref="B67:G67"/>
    <mergeCell ref="I67:K68"/>
    <mergeCell ref="B68:G72"/>
    <mergeCell ref="I71:K72"/>
    <mergeCell ref="D74:F74"/>
    <mergeCell ref="B54:G54"/>
    <mergeCell ref="B55:C55"/>
    <mergeCell ref="E56:G56"/>
    <mergeCell ref="I56:J56"/>
    <mergeCell ref="K56:K60"/>
    <mergeCell ref="E57:F57"/>
    <mergeCell ref="E58:G58"/>
    <mergeCell ref="B59:C59"/>
    <mergeCell ref="B60:F60"/>
    <mergeCell ref="I57:J57"/>
    <mergeCell ref="I60:J60"/>
    <mergeCell ref="B63:F63"/>
    <mergeCell ref="B64:F64"/>
    <mergeCell ref="B62:F62"/>
    <mergeCell ref="I58:J58"/>
    <mergeCell ref="I59:J59"/>
    <mergeCell ref="K51:K52"/>
    <mergeCell ref="I48:J48"/>
    <mergeCell ref="I49:J49"/>
    <mergeCell ref="I50:J50"/>
    <mergeCell ref="B50:F50"/>
    <mergeCell ref="D44:D49"/>
    <mergeCell ref="I47:J47"/>
    <mergeCell ref="D23:D35"/>
    <mergeCell ref="E23:E35"/>
    <mergeCell ref="B51:F51"/>
    <mergeCell ref="B52:F52"/>
    <mergeCell ref="I51:J52"/>
    <mergeCell ref="B40:G40"/>
    <mergeCell ref="B42:G42"/>
    <mergeCell ref="C43:G43"/>
    <mergeCell ref="B36:G36"/>
    <mergeCell ref="I36:J36"/>
    <mergeCell ref="I37:J37"/>
    <mergeCell ref="B38:G38"/>
    <mergeCell ref="I38:J38"/>
    <mergeCell ref="F23:F35"/>
    <mergeCell ref="I23:J23"/>
    <mergeCell ref="I24:J24"/>
    <mergeCell ref="I21:J21"/>
    <mergeCell ref="I25:J25"/>
    <mergeCell ref="I17:J17"/>
    <mergeCell ref="I26:J26"/>
    <mergeCell ref="I39:J39"/>
    <mergeCell ref="I30:J30"/>
    <mergeCell ref="I31:J31"/>
    <mergeCell ref="I32:J32"/>
    <mergeCell ref="I33:J33"/>
    <mergeCell ref="I34:J34"/>
    <mergeCell ref="I35:J35"/>
    <mergeCell ref="I18:J18"/>
    <mergeCell ref="I27:J27"/>
    <mergeCell ref="I28:J28"/>
    <mergeCell ref="I29:J29"/>
    <mergeCell ref="B22:G22"/>
    <mergeCell ref="I22:J22"/>
    <mergeCell ref="B19:G19"/>
    <mergeCell ref="I19:J19"/>
    <mergeCell ref="D12:D18"/>
    <mergeCell ref="E12:E18"/>
    <mergeCell ref="F12:F18"/>
    <mergeCell ref="I15:J15"/>
    <mergeCell ref="I16:J16"/>
    <mergeCell ref="I12:J12"/>
    <mergeCell ref="I13:J13"/>
    <mergeCell ref="I14:J14"/>
    <mergeCell ref="D20:D21"/>
    <mergeCell ref="E20:E21"/>
    <mergeCell ref="F20:F21"/>
    <mergeCell ref="I20:J20"/>
    <mergeCell ref="B1:K1"/>
    <mergeCell ref="D3:G3"/>
    <mergeCell ref="D4:G4"/>
    <mergeCell ref="D5:G5"/>
    <mergeCell ref="I5:I6"/>
    <mergeCell ref="D6:G6"/>
    <mergeCell ref="D7:G7"/>
    <mergeCell ref="B9:C9"/>
    <mergeCell ref="I9:J9"/>
    <mergeCell ref="I10:K11"/>
    <mergeCell ref="B11:G11"/>
  </mergeCells>
  <conditionalFormatting sqref="F41">
    <cfRule type="expression" dxfId="6" priority="1">
      <formula>$F$41=""</formula>
    </cfRule>
  </conditionalFormatting>
  <printOptions horizontalCentered="1"/>
  <pageMargins left="0.39370078740157483" right="0.39370078740157483" top="0.39370078740157483" bottom="0.47244094488188981" header="0.31496062992125984" footer="0.31496062992125984"/>
  <pageSetup paperSize="9" scale="63" orientation="portrait" horizontalDpi="4294967292" verticalDpi="4294967292" r:id="rId1"/>
  <headerFooter>
    <oddFooter>&amp;LITAD Ausfüllhilfe&amp;R25.07.2013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O75"/>
  <sheetViews>
    <sheetView showGridLines="0" zoomScaleNormal="100" workbookViewId="0">
      <selection activeCell="H4" sqref="H4"/>
    </sheetView>
  </sheetViews>
  <sheetFormatPr baseColWidth="10" defaultColWidth="11.453125" defaultRowHeight="12.5" x14ac:dyDescent="0.25"/>
  <cols>
    <col min="1" max="1" width="1.7265625" customWidth="1"/>
    <col min="3" max="3" width="45.1796875" customWidth="1"/>
    <col min="5" max="5" width="10.453125" customWidth="1"/>
    <col min="6" max="6" width="13.1796875" customWidth="1"/>
    <col min="7" max="7" width="13.7265625" bestFit="1" customWidth="1"/>
    <col min="8" max="8" width="3.1796875" customWidth="1"/>
    <col min="9" max="9" width="13.1796875" customWidth="1"/>
    <col min="10" max="10" width="6.453125" customWidth="1"/>
    <col min="11" max="11" width="13" customWidth="1"/>
  </cols>
  <sheetData>
    <row r="1" spans="2:11" ht="27" customHeight="1" x14ac:dyDescent="0.25">
      <c r="B1" s="97" t="s">
        <v>60</v>
      </c>
      <c r="C1" s="97"/>
      <c r="D1" s="97"/>
      <c r="E1" s="97"/>
      <c r="F1" s="97"/>
      <c r="G1" s="97"/>
      <c r="H1" s="97"/>
      <c r="I1" s="97"/>
      <c r="J1" s="97"/>
      <c r="K1" s="97"/>
    </row>
    <row r="2" spans="2:11" ht="6" customHeight="1" x14ac:dyDescent="0.25">
      <c r="B2" s="82"/>
      <c r="C2" s="82"/>
      <c r="D2" s="82"/>
      <c r="E2" s="82"/>
      <c r="F2" s="82"/>
      <c r="G2" s="82"/>
      <c r="H2" s="82"/>
      <c r="I2" s="82"/>
      <c r="J2" s="82"/>
      <c r="K2" s="82"/>
    </row>
    <row r="3" spans="2:11" ht="21" customHeight="1" x14ac:dyDescent="0.25">
      <c r="B3" s="7" t="s">
        <v>0</v>
      </c>
      <c r="C3" s="8"/>
      <c r="D3" s="98">
        <f>'1'!D3:G3</f>
        <v>0</v>
      </c>
      <c r="E3" s="98"/>
      <c r="F3" s="98"/>
      <c r="G3" s="98"/>
    </row>
    <row r="4" spans="2:11" ht="21" customHeight="1" x14ac:dyDescent="0.25">
      <c r="B4" s="7" t="s">
        <v>59</v>
      </c>
      <c r="C4" s="8"/>
      <c r="D4" s="99">
        <v>44774</v>
      </c>
      <c r="E4" s="98"/>
      <c r="F4" s="98"/>
      <c r="G4" s="98"/>
    </row>
    <row r="5" spans="2:11" ht="21" customHeight="1" x14ac:dyDescent="0.25">
      <c r="B5" s="7" t="s">
        <v>91</v>
      </c>
      <c r="C5" s="8"/>
      <c r="D5" s="100"/>
      <c r="E5" s="100"/>
      <c r="F5" s="100"/>
      <c r="G5" s="100"/>
      <c r="I5" s="101" t="s">
        <v>61</v>
      </c>
      <c r="J5" s="9" t="s">
        <v>93</v>
      </c>
      <c r="K5" s="10">
        <f>D5-(D6)</f>
        <v>0</v>
      </c>
    </row>
    <row r="6" spans="2:11" ht="21" customHeight="1" x14ac:dyDescent="0.25">
      <c r="B6" s="7" t="s">
        <v>90</v>
      </c>
      <c r="C6" s="8"/>
      <c r="D6" s="100"/>
      <c r="E6" s="100"/>
      <c r="F6" s="100"/>
      <c r="G6" s="100"/>
      <c r="I6" s="102"/>
      <c r="J6" s="9" t="s">
        <v>62</v>
      </c>
      <c r="K6" s="11" t="e">
        <f>K5/D5*100</f>
        <v>#DIV/0!</v>
      </c>
    </row>
    <row r="7" spans="2:11" ht="21" customHeight="1" x14ac:dyDescent="0.25">
      <c r="B7" s="7" t="s">
        <v>1</v>
      </c>
      <c r="C7" s="8"/>
      <c r="D7" s="103"/>
      <c r="E7" s="103"/>
      <c r="F7" s="103"/>
      <c r="G7" s="103"/>
      <c r="I7" s="9" t="s">
        <v>64</v>
      </c>
      <c r="J7" s="9" t="s">
        <v>63</v>
      </c>
      <c r="K7" s="12" t="e">
        <f>(G10*F10+SUM(G12:G18)*F12+SUM(G20:G21)*F20+SUM(G23:G35)*F23+G37*F37+G39*F39+G41*F41+G44*F44+G45*F45+G46*F46+G47*F47+G48*F48+G49*F49)/G50</f>
        <v>#DIV/0!</v>
      </c>
    </row>
    <row r="8" spans="2:11" ht="9.75" customHeight="1" thickBot="1" x14ac:dyDescent="0.3"/>
    <row r="9" spans="2:11" ht="65.5" thickBot="1" x14ac:dyDescent="0.3">
      <c r="B9" s="104" t="s">
        <v>2</v>
      </c>
      <c r="C9" s="105"/>
      <c r="D9" s="13" t="s">
        <v>3</v>
      </c>
      <c r="E9" s="13" t="s">
        <v>4</v>
      </c>
      <c r="F9" s="14" t="s">
        <v>5</v>
      </c>
      <c r="G9" s="15" t="s">
        <v>6</v>
      </c>
      <c r="I9" s="106" t="s">
        <v>81</v>
      </c>
      <c r="J9" s="107"/>
      <c r="K9" s="16" t="s">
        <v>7</v>
      </c>
    </row>
    <row r="10" spans="2:11" ht="12.75" customHeight="1" x14ac:dyDescent="0.25">
      <c r="B10" s="17">
        <v>150105</v>
      </c>
      <c r="C10" s="18" t="s">
        <v>8</v>
      </c>
      <c r="D10" s="19">
        <v>1</v>
      </c>
      <c r="E10" s="20">
        <v>32</v>
      </c>
      <c r="F10" s="19">
        <v>18.100000000000001</v>
      </c>
      <c r="G10" s="62"/>
      <c r="I10" s="111" t="s">
        <v>102</v>
      </c>
      <c r="J10" s="112"/>
      <c r="K10" s="113"/>
    </row>
    <row r="11" spans="2:11" ht="13.5" customHeight="1" x14ac:dyDescent="0.25">
      <c r="B11" s="108"/>
      <c r="C11" s="109"/>
      <c r="D11" s="109"/>
      <c r="E11" s="109"/>
      <c r="F11" s="109"/>
      <c r="G11" s="110"/>
      <c r="I11" s="114"/>
      <c r="J11" s="115"/>
      <c r="K11" s="116"/>
    </row>
    <row r="12" spans="2:11" x14ac:dyDescent="0.25">
      <c r="B12" s="21" t="s">
        <v>9</v>
      </c>
      <c r="C12" s="22" t="s">
        <v>10</v>
      </c>
      <c r="D12" s="117">
        <v>2</v>
      </c>
      <c r="E12" s="118">
        <v>48.9</v>
      </c>
      <c r="F12" s="119">
        <v>13.3</v>
      </c>
      <c r="G12" s="61"/>
      <c r="I12" s="120"/>
      <c r="J12" s="121"/>
      <c r="K12" s="65"/>
    </row>
    <row r="13" spans="2:11" ht="37.5" x14ac:dyDescent="0.25">
      <c r="B13" s="21" t="s">
        <v>11</v>
      </c>
      <c r="C13" s="22" t="s">
        <v>12</v>
      </c>
      <c r="D13" s="117"/>
      <c r="E13" s="118"/>
      <c r="F13" s="119"/>
      <c r="G13" s="61"/>
      <c r="I13" s="120"/>
      <c r="J13" s="121"/>
      <c r="K13" s="65"/>
    </row>
    <row r="14" spans="2:11" ht="25" x14ac:dyDescent="0.25">
      <c r="B14" s="21">
        <v>170903</v>
      </c>
      <c r="C14" s="23" t="s">
        <v>13</v>
      </c>
      <c r="D14" s="117"/>
      <c r="E14" s="118"/>
      <c r="F14" s="119"/>
      <c r="G14" s="61"/>
      <c r="I14" s="120"/>
      <c r="J14" s="121"/>
      <c r="K14" s="65"/>
    </row>
    <row r="15" spans="2:11" ht="37.5" x14ac:dyDescent="0.25">
      <c r="B15" s="21" t="s">
        <v>14</v>
      </c>
      <c r="C15" s="22" t="s">
        <v>58</v>
      </c>
      <c r="D15" s="117"/>
      <c r="E15" s="118"/>
      <c r="F15" s="119"/>
      <c r="G15" s="61"/>
      <c r="I15" s="120"/>
      <c r="J15" s="121"/>
      <c r="K15" s="65"/>
    </row>
    <row r="16" spans="2:11" ht="50" x14ac:dyDescent="0.25">
      <c r="B16" s="21" t="s">
        <v>15</v>
      </c>
      <c r="C16" s="22" t="s">
        <v>16</v>
      </c>
      <c r="D16" s="117"/>
      <c r="E16" s="118"/>
      <c r="F16" s="119"/>
      <c r="G16" s="61"/>
      <c r="I16" s="120"/>
      <c r="J16" s="121"/>
      <c r="K16" s="65"/>
    </row>
    <row r="17" spans="2:11" x14ac:dyDescent="0.25">
      <c r="B17" s="21">
        <v>191208</v>
      </c>
      <c r="C17" s="23" t="s">
        <v>17</v>
      </c>
      <c r="D17" s="117"/>
      <c r="E17" s="118"/>
      <c r="F17" s="119"/>
      <c r="G17" s="61"/>
      <c r="I17" s="120"/>
      <c r="J17" s="121"/>
      <c r="K17" s="65"/>
    </row>
    <row r="18" spans="2:11" ht="25" x14ac:dyDescent="0.25">
      <c r="B18" s="21">
        <v>200132</v>
      </c>
      <c r="C18" s="23" t="s">
        <v>89</v>
      </c>
      <c r="D18" s="117"/>
      <c r="E18" s="118"/>
      <c r="F18" s="119"/>
      <c r="G18" s="61"/>
      <c r="I18" s="120"/>
      <c r="J18" s="121"/>
      <c r="K18" s="65"/>
    </row>
    <row r="19" spans="2:11" ht="12" customHeight="1" x14ac:dyDescent="0.25">
      <c r="B19" s="108"/>
      <c r="C19" s="109"/>
      <c r="D19" s="109"/>
      <c r="E19" s="109"/>
      <c r="F19" s="109"/>
      <c r="G19" s="110"/>
      <c r="I19" s="120"/>
      <c r="J19" s="121"/>
      <c r="K19" s="65"/>
    </row>
    <row r="20" spans="2:11" ht="18" customHeight="1" x14ac:dyDescent="0.25">
      <c r="B20" s="24" t="s">
        <v>18</v>
      </c>
      <c r="C20" s="23" t="s">
        <v>19</v>
      </c>
      <c r="D20" s="117">
        <v>3</v>
      </c>
      <c r="E20" s="122">
        <v>50</v>
      </c>
      <c r="F20" s="122">
        <v>10</v>
      </c>
      <c r="G20" s="61"/>
      <c r="I20" s="120"/>
      <c r="J20" s="121"/>
      <c r="K20" s="65"/>
    </row>
    <row r="21" spans="2:11" ht="39.75" customHeight="1" x14ac:dyDescent="0.25">
      <c r="B21" s="24" t="s">
        <v>20</v>
      </c>
      <c r="C21" s="22" t="s">
        <v>88</v>
      </c>
      <c r="D21" s="117"/>
      <c r="E21" s="122"/>
      <c r="F21" s="122"/>
      <c r="G21" s="61"/>
      <c r="I21" s="120"/>
      <c r="J21" s="121"/>
      <c r="K21" s="65"/>
    </row>
    <row r="22" spans="2:11" ht="12.75" customHeight="1" x14ac:dyDescent="0.25">
      <c r="B22" s="108"/>
      <c r="C22" s="109"/>
      <c r="D22" s="109"/>
      <c r="E22" s="109"/>
      <c r="F22" s="109"/>
      <c r="G22" s="110"/>
      <c r="I22" s="120"/>
      <c r="J22" s="121"/>
      <c r="K22" s="65"/>
    </row>
    <row r="23" spans="2:11" x14ac:dyDescent="0.25">
      <c r="B23" s="21" t="s">
        <v>21</v>
      </c>
      <c r="C23" s="22" t="s">
        <v>22</v>
      </c>
      <c r="D23" s="117">
        <v>4</v>
      </c>
      <c r="E23" s="117">
        <v>53.5</v>
      </c>
      <c r="F23" s="117">
        <v>8.8000000000000007</v>
      </c>
      <c r="G23" s="61"/>
      <c r="I23" s="120"/>
      <c r="J23" s="121"/>
      <c r="K23" s="65"/>
    </row>
    <row r="24" spans="2:11" x14ac:dyDescent="0.25">
      <c r="B24" s="21" t="s">
        <v>23</v>
      </c>
      <c r="C24" s="22" t="s">
        <v>22</v>
      </c>
      <c r="D24" s="117"/>
      <c r="E24" s="117"/>
      <c r="F24" s="117"/>
      <c r="G24" s="61"/>
      <c r="I24" s="120"/>
      <c r="J24" s="121"/>
      <c r="K24" s="65"/>
    </row>
    <row r="25" spans="2:11" x14ac:dyDescent="0.25">
      <c r="B25" s="21" t="s">
        <v>24</v>
      </c>
      <c r="C25" s="22" t="s">
        <v>25</v>
      </c>
      <c r="D25" s="117"/>
      <c r="E25" s="117"/>
      <c r="F25" s="117"/>
      <c r="G25" s="61"/>
      <c r="I25" s="120"/>
      <c r="J25" s="121"/>
      <c r="K25" s="65"/>
    </row>
    <row r="26" spans="2:11" x14ac:dyDescent="0.25">
      <c r="B26" s="21" t="s">
        <v>26</v>
      </c>
      <c r="C26" s="22" t="s">
        <v>27</v>
      </c>
      <c r="D26" s="117"/>
      <c r="E26" s="117"/>
      <c r="F26" s="117"/>
      <c r="G26" s="61"/>
      <c r="I26" s="120"/>
      <c r="J26" s="121"/>
      <c r="K26" s="65"/>
    </row>
    <row r="27" spans="2:11" x14ac:dyDescent="0.25">
      <c r="B27" s="21" t="s">
        <v>28</v>
      </c>
      <c r="C27" s="22" t="s">
        <v>29</v>
      </c>
      <c r="D27" s="117"/>
      <c r="E27" s="117"/>
      <c r="F27" s="117"/>
      <c r="G27" s="61"/>
      <c r="I27" s="120"/>
      <c r="J27" s="121"/>
      <c r="K27" s="65"/>
    </row>
    <row r="28" spans="2:11" x14ac:dyDescent="0.25">
      <c r="B28" s="21">
        <v>200108</v>
      </c>
      <c r="C28" s="22" t="s">
        <v>30</v>
      </c>
      <c r="D28" s="117"/>
      <c r="E28" s="117"/>
      <c r="F28" s="117"/>
      <c r="G28" s="61"/>
      <c r="I28" s="120"/>
      <c r="J28" s="121"/>
      <c r="K28" s="65"/>
    </row>
    <row r="29" spans="2:11" x14ac:dyDescent="0.25">
      <c r="B29" s="21" t="s">
        <v>31</v>
      </c>
      <c r="C29" s="22" t="s">
        <v>32</v>
      </c>
      <c r="D29" s="117"/>
      <c r="E29" s="117"/>
      <c r="F29" s="117"/>
      <c r="G29" s="61"/>
      <c r="I29" s="120"/>
      <c r="J29" s="121"/>
      <c r="K29" s="65"/>
    </row>
    <row r="30" spans="2:11" x14ac:dyDescent="0.25">
      <c r="B30" s="21" t="s">
        <v>33</v>
      </c>
      <c r="C30" s="22" t="s">
        <v>34</v>
      </c>
      <c r="D30" s="117"/>
      <c r="E30" s="117"/>
      <c r="F30" s="117"/>
      <c r="G30" s="61"/>
      <c r="I30" s="120"/>
      <c r="J30" s="121"/>
      <c r="K30" s="65"/>
    </row>
    <row r="31" spans="2:11" x14ac:dyDescent="0.25">
      <c r="B31" s="21">
        <v>200301</v>
      </c>
      <c r="C31" s="22" t="s">
        <v>35</v>
      </c>
      <c r="D31" s="117"/>
      <c r="E31" s="117"/>
      <c r="F31" s="117"/>
      <c r="G31" s="61"/>
      <c r="I31" s="120"/>
      <c r="J31" s="121"/>
      <c r="K31" s="65"/>
    </row>
    <row r="32" spans="2:11" x14ac:dyDescent="0.25">
      <c r="B32" s="21">
        <v>200302</v>
      </c>
      <c r="C32" s="22" t="s">
        <v>36</v>
      </c>
      <c r="D32" s="117"/>
      <c r="E32" s="117"/>
      <c r="F32" s="117"/>
      <c r="G32" s="61"/>
      <c r="I32" s="120"/>
      <c r="J32" s="121"/>
      <c r="K32" s="65"/>
    </row>
    <row r="33" spans="2:11" x14ac:dyDescent="0.25">
      <c r="B33" s="21" t="s">
        <v>37</v>
      </c>
      <c r="C33" s="22" t="s">
        <v>38</v>
      </c>
      <c r="D33" s="117"/>
      <c r="E33" s="117"/>
      <c r="F33" s="117"/>
      <c r="G33" s="61"/>
      <c r="I33" s="120"/>
      <c r="J33" s="121"/>
      <c r="K33" s="65"/>
    </row>
    <row r="34" spans="2:11" x14ac:dyDescent="0.25">
      <c r="B34" s="21">
        <v>200306</v>
      </c>
      <c r="C34" s="25" t="s">
        <v>39</v>
      </c>
      <c r="D34" s="117"/>
      <c r="E34" s="117"/>
      <c r="F34" s="117"/>
      <c r="G34" s="61"/>
      <c r="I34" s="120"/>
      <c r="J34" s="121"/>
      <c r="K34" s="65"/>
    </row>
    <row r="35" spans="2:11" x14ac:dyDescent="0.25">
      <c r="B35" s="21" t="s">
        <v>40</v>
      </c>
      <c r="C35" s="25" t="s">
        <v>41</v>
      </c>
      <c r="D35" s="117"/>
      <c r="E35" s="117"/>
      <c r="F35" s="117"/>
      <c r="G35" s="61"/>
      <c r="I35" s="120"/>
      <c r="J35" s="121"/>
      <c r="K35" s="65"/>
    </row>
    <row r="36" spans="2:11" x14ac:dyDescent="0.25">
      <c r="B36" s="108"/>
      <c r="C36" s="109"/>
      <c r="D36" s="109"/>
      <c r="E36" s="109"/>
      <c r="F36" s="109"/>
      <c r="G36" s="110"/>
      <c r="I36" s="120"/>
      <c r="J36" s="121"/>
      <c r="K36" s="65"/>
    </row>
    <row r="37" spans="2:11" x14ac:dyDescent="0.25">
      <c r="B37" s="21" t="s">
        <v>42</v>
      </c>
      <c r="C37" s="25" t="s">
        <v>43</v>
      </c>
      <c r="D37" s="83">
        <v>5</v>
      </c>
      <c r="E37" s="83">
        <v>60.3</v>
      </c>
      <c r="F37" s="86">
        <v>16</v>
      </c>
      <c r="G37" s="61"/>
      <c r="I37" s="120"/>
      <c r="J37" s="121"/>
      <c r="K37" s="65"/>
    </row>
    <row r="38" spans="2:11" x14ac:dyDescent="0.25">
      <c r="B38" s="123"/>
      <c r="C38" s="124"/>
      <c r="D38" s="124"/>
      <c r="E38" s="124"/>
      <c r="F38" s="124"/>
      <c r="G38" s="125"/>
      <c r="I38" s="120"/>
      <c r="J38" s="121"/>
      <c r="K38" s="65"/>
    </row>
    <row r="39" spans="2:11" x14ac:dyDescent="0.25">
      <c r="B39" s="21"/>
      <c r="C39" s="22" t="s">
        <v>92</v>
      </c>
      <c r="D39" s="87">
        <v>6</v>
      </c>
      <c r="E39" s="86">
        <v>90</v>
      </c>
      <c r="F39" s="83">
        <v>15</v>
      </c>
      <c r="G39" s="61"/>
      <c r="I39" s="120"/>
      <c r="J39" s="121"/>
      <c r="K39" s="65"/>
    </row>
    <row r="40" spans="2:11" x14ac:dyDescent="0.25">
      <c r="B40" s="108"/>
      <c r="C40" s="109"/>
      <c r="D40" s="109"/>
      <c r="E40" s="109"/>
      <c r="F40" s="109"/>
      <c r="G40" s="110"/>
      <c r="I40" s="84"/>
      <c r="J40" s="85"/>
      <c r="K40" s="65"/>
    </row>
    <row r="41" spans="2:11" x14ac:dyDescent="0.25">
      <c r="B41" s="21">
        <v>190805</v>
      </c>
      <c r="C41" s="22" t="s">
        <v>105</v>
      </c>
      <c r="D41" s="83">
        <v>7</v>
      </c>
      <c r="E41" s="86">
        <v>80</v>
      </c>
      <c r="F41" s="86"/>
      <c r="G41" s="61"/>
      <c r="I41" s="84"/>
      <c r="J41" s="85"/>
      <c r="K41" s="65"/>
    </row>
    <row r="42" spans="2:11" x14ac:dyDescent="0.25">
      <c r="B42" s="108"/>
      <c r="C42" s="109"/>
      <c r="D42" s="109"/>
      <c r="E42" s="109"/>
      <c r="F42" s="109"/>
      <c r="G42" s="110"/>
      <c r="I42" s="84"/>
      <c r="J42" s="85"/>
      <c r="K42" s="65"/>
    </row>
    <row r="43" spans="2:11" ht="12.75" customHeight="1" x14ac:dyDescent="0.25">
      <c r="B43" s="21" t="s">
        <v>44</v>
      </c>
      <c r="C43" s="129" t="s">
        <v>79</v>
      </c>
      <c r="D43" s="130"/>
      <c r="E43" s="130"/>
      <c r="F43" s="130"/>
      <c r="G43" s="131"/>
      <c r="I43" s="84"/>
      <c r="J43" s="85"/>
      <c r="K43" s="65"/>
    </row>
    <row r="44" spans="2:11" ht="12.75" customHeight="1" x14ac:dyDescent="0.25">
      <c r="B44" s="55"/>
      <c r="C44" s="56"/>
      <c r="D44" s="126">
        <v>8</v>
      </c>
      <c r="E44" s="1"/>
      <c r="F44" s="1"/>
      <c r="G44" s="61"/>
      <c r="I44" s="84"/>
      <c r="J44" s="85"/>
      <c r="K44" s="65"/>
    </row>
    <row r="45" spans="2:11" x14ac:dyDescent="0.25">
      <c r="B45" s="55"/>
      <c r="C45" s="56"/>
      <c r="D45" s="127"/>
      <c r="E45" s="1"/>
      <c r="F45" s="1"/>
      <c r="G45" s="61"/>
      <c r="I45" s="84"/>
      <c r="J45" s="85"/>
      <c r="K45" s="65"/>
    </row>
    <row r="46" spans="2:11" x14ac:dyDescent="0.25">
      <c r="B46" s="55"/>
      <c r="C46" s="56"/>
      <c r="D46" s="127"/>
      <c r="E46" s="1"/>
      <c r="F46" s="1"/>
      <c r="G46" s="61"/>
      <c r="I46" s="84"/>
      <c r="J46" s="85"/>
      <c r="K46" s="65"/>
    </row>
    <row r="47" spans="2:11" x14ac:dyDescent="0.25">
      <c r="B47" s="55"/>
      <c r="C47" s="56"/>
      <c r="D47" s="127"/>
      <c r="E47" s="1"/>
      <c r="F47" s="1"/>
      <c r="G47" s="61"/>
      <c r="I47" s="120"/>
      <c r="J47" s="121"/>
      <c r="K47" s="65"/>
    </row>
    <row r="48" spans="2:11" x14ac:dyDescent="0.25">
      <c r="B48" s="55"/>
      <c r="C48" s="56"/>
      <c r="D48" s="127"/>
      <c r="E48" s="1"/>
      <c r="F48" s="1"/>
      <c r="G48" s="61"/>
      <c r="I48" s="120"/>
      <c r="J48" s="121"/>
      <c r="K48" s="65"/>
    </row>
    <row r="49" spans="2:15" ht="25" x14ac:dyDescent="0.25">
      <c r="B49" s="21" t="s">
        <v>44</v>
      </c>
      <c r="C49" s="22" t="s">
        <v>80</v>
      </c>
      <c r="D49" s="128"/>
      <c r="E49" s="83">
        <v>0</v>
      </c>
      <c r="F49" s="86">
        <v>10</v>
      </c>
      <c r="G49" s="64">
        <f>K51</f>
        <v>0</v>
      </c>
      <c r="I49" s="120"/>
      <c r="J49" s="121"/>
      <c r="K49" s="65"/>
    </row>
    <row r="50" spans="2:15" ht="14.15" customHeight="1" x14ac:dyDescent="0.25">
      <c r="B50" s="138" t="s">
        <v>45</v>
      </c>
      <c r="C50" s="139"/>
      <c r="D50" s="139"/>
      <c r="E50" s="139"/>
      <c r="F50" s="140"/>
      <c r="G50" s="60">
        <f>SUM(G10:G49)</f>
        <v>0</v>
      </c>
      <c r="I50" s="120"/>
      <c r="J50" s="121"/>
      <c r="K50" s="65"/>
    </row>
    <row r="51" spans="2:15" ht="14.15" customHeight="1" x14ac:dyDescent="0.25">
      <c r="B51" s="138" t="s">
        <v>50</v>
      </c>
      <c r="C51" s="139"/>
      <c r="D51" s="139"/>
      <c r="E51" s="139"/>
      <c r="F51" s="140"/>
      <c r="G51" s="28">
        <f>F10*G10+F12*SUM(G12:G18)+F20*SUM(G20:G21)+F23*SUM(G23:G35)+F37*G37+F39*G39+F41*G41+G44*F44+F45*G45+G46*F46+F47*G47+G48*F48+G49*F49</f>
        <v>0</v>
      </c>
      <c r="I51" s="132" t="s">
        <v>95</v>
      </c>
      <c r="J51" s="133"/>
      <c r="K51" s="136">
        <f>SUM(K12:K50)</f>
        <v>0</v>
      </c>
    </row>
    <row r="52" spans="2:15" ht="14.15" customHeight="1" thickBot="1" x14ac:dyDescent="0.3">
      <c r="B52" s="138" t="s">
        <v>106</v>
      </c>
      <c r="C52" s="139"/>
      <c r="D52" s="139"/>
      <c r="E52" s="139"/>
      <c r="F52" s="140"/>
      <c r="G52" s="29" t="e">
        <f>(E10/100*F10*G10+E12/100*F12*SUM(G12:G18)+E20/100*F20*SUM(G20:G21)+E23/100*F23*SUM(G23:G35)+E37/100*F37*G37+E39/100*F39*G39+E41/100*F41*G41+E44/100*F44*G44+E45/100*F45*G45+E46/100*F46*G46+E47/100*F47*G47+E48/100*F48*G48)/(G50*K7)*100</f>
        <v>#DIV/0!</v>
      </c>
      <c r="I52" s="134"/>
      <c r="J52" s="135"/>
      <c r="K52" s="137"/>
    </row>
    <row r="53" spans="2:15" ht="13" thickBot="1" x14ac:dyDescent="0.3">
      <c r="I53" s="30" t="s">
        <v>46</v>
      </c>
      <c r="J53" s="30"/>
      <c r="O53" s="8"/>
    </row>
    <row r="54" spans="2:15" ht="14.15" customHeight="1" x14ac:dyDescent="0.25">
      <c r="B54" s="141" t="s">
        <v>103</v>
      </c>
      <c r="C54" s="142"/>
      <c r="D54" s="142"/>
      <c r="E54" s="142"/>
      <c r="F54" s="142"/>
      <c r="G54" s="143"/>
    </row>
    <row r="55" spans="2:15" ht="14.15" customHeight="1" thickBot="1" x14ac:dyDescent="0.3">
      <c r="B55" s="186" t="s">
        <v>73</v>
      </c>
      <c r="C55" s="188"/>
      <c r="D55" s="31" t="s">
        <v>74</v>
      </c>
      <c r="E55" s="88" t="s">
        <v>47</v>
      </c>
      <c r="F55" s="33"/>
      <c r="G55" s="34"/>
    </row>
    <row r="56" spans="2:15" ht="14.15" customHeight="1" x14ac:dyDescent="0.25">
      <c r="B56" s="35" t="s">
        <v>65</v>
      </c>
      <c r="C56" s="36"/>
      <c r="D56" s="2"/>
      <c r="E56" s="149"/>
      <c r="F56" s="154"/>
      <c r="G56" s="155"/>
      <c r="I56" s="144">
        <f>D56*0.86*E55/1000</f>
        <v>0</v>
      </c>
      <c r="J56" s="145"/>
      <c r="K56" s="146" t="s">
        <v>51</v>
      </c>
    </row>
    <row r="57" spans="2:15" ht="14.15" customHeight="1" x14ac:dyDescent="0.25">
      <c r="B57" s="35" t="s">
        <v>66</v>
      </c>
      <c r="C57" s="36"/>
      <c r="D57" s="2"/>
      <c r="E57" s="149" t="s">
        <v>68</v>
      </c>
      <c r="F57" s="150"/>
      <c r="G57" s="28">
        <f>D57/2</f>
        <v>0</v>
      </c>
      <c r="I57" s="151">
        <f>G57*0.86*E55/1000</f>
        <v>0</v>
      </c>
      <c r="J57" s="152"/>
      <c r="K57" s="147"/>
    </row>
    <row r="58" spans="2:15" ht="14.15" customHeight="1" x14ac:dyDescent="0.25">
      <c r="B58" s="37" t="s">
        <v>67</v>
      </c>
      <c r="C58" s="38"/>
      <c r="D58" s="3"/>
      <c r="E58" s="153"/>
      <c r="F58" s="154"/>
      <c r="G58" s="155"/>
      <c r="I58" s="151">
        <f>D58*0.86*E55/1000</f>
        <v>0</v>
      </c>
      <c r="J58" s="152"/>
      <c r="K58" s="147"/>
    </row>
    <row r="59" spans="2:15" ht="14.15" customHeight="1" x14ac:dyDescent="0.25">
      <c r="B59" s="186" t="s">
        <v>72</v>
      </c>
      <c r="C59" s="187"/>
      <c r="D59" s="31" t="s">
        <v>71</v>
      </c>
      <c r="E59" s="88" t="s">
        <v>48</v>
      </c>
      <c r="F59" s="39" t="s">
        <v>70</v>
      </c>
      <c r="G59" s="40"/>
      <c r="I59" s="151">
        <f>G59*E59/1000</f>
        <v>0</v>
      </c>
      <c r="J59" s="152"/>
      <c r="K59" s="147"/>
    </row>
    <row r="60" spans="2:15" ht="14.15" customHeight="1" thickBot="1" x14ac:dyDescent="0.3">
      <c r="B60" s="177" t="s">
        <v>49</v>
      </c>
      <c r="C60" s="178"/>
      <c r="D60" s="178"/>
      <c r="E60" s="178"/>
      <c r="F60" s="179"/>
      <c r="G60" s="41" t="e">
        <f>I60/(G51+I60)*100</f>
        <v>#DIV/0!</v>
      </c>
      <c r="I60" s="180">
        <f>SUM(I56:I59)</f>
        <v>0</v>
      </c>
      <c r="J60" s="181"/>
      <c r="K60" s="148"/>
    </row>
    <row r="61" spans="2:15" ht="13" thickBot="1" x14ac:dyDescent="0.3">
      <c r="B61" s="30"/>
    </row>
    <row r="62" spans="2:15" ht="14.15" customHeight="1" x14ac:dyDescent="0.25">
      <c r="B62" s="182" t="s">
        <v>52</v>
      </c>
      <c r="C62" s="183"/>
      <c r="D62" s="183"/>
      <c r="E62" s="183"/>
      <c r="F62" s="184"/>
      <c r="G62" s="42" t="e">
        <f>G52*D6/100000</f>
        <v>#DIV/0!</v>
      </c>
    </row>
    <row r="63" spans="2:15" ht="14.15" customHeight="1" x14ac:dyDescent="0.25">
      <c r="B63" s="189" t="s">
        <v>53</v>
      </c>
      <c r="C63" s="190"/>
      <c r="D63" s="190"/>
      <c r="E63" s="190"/>
      <c r="F63" s="191"/>
      <c r="G63" s="43" t="e">
        <f>G62*G60/100</f>
        <v>#DIV/0!</v>
      </c>
    </row>
    <row r="64" spans="2:15" ht="14.15" customHeight="1" thickBot="1" x14ac:dyDescent="0.3">
      <c r="B64" s="192" t="s">
        <v>54</v>
      </c>
      <c r="C64" s="193"/>
      <c r="D64" s="193"/>
      <c r="E64" s="193"/>
      <c r="F64" s="194"/>
      <c r="G64" s="44" t="e">
        <f>G62-G63</f>
        <v>#DIV/0!</v>
      </c>
    </row>
    <row r="65" spans="2:11" ht="18.5" thickBot="1" x14ac:dyDescent="0.3">
      <c r="B65" s="45" t="s">
        <v>57</v>
      </c>
      <c r="C65" s="46"/>
      <c r="D65" s="46"/>
      <c r="E65" s="46"/>
      <c r="F65" s="46"/>
      <c r="G65" s="59" t="e">
        <f>(E10/100*F10*G10+E12/100*F12*SUM(G12:G18)+E20/100*F20*SUM(G20:G21)+E23/100*F23*SUM(G23:G35)+E37/100*F37*G37+E39/100*F39*G39+E41/100*F41*G41+E44/100*F44*G44+E45/100*F45*G45+E46/100*F46*G46+E47/100*F47*G47+E48/100*F48*G48)/((G50*K7)+I60)*100</f>
        <v>#DIV/0!</v>
      </c>
      <c r="K65" s="47"/>
    </row>
    <row r="66" spans="2:11" ht="13" thickBot="1" x14ac:dyDescent="0.3"/>
    <row r="67" spans="2:11" ht="13" x14ac:dyDescent="0.25">
      <c r="B67" s="195" t="s">
        <v>104</v>
      </c>
      <c r="C67" s="196"/>
      <c r="D67" s="196"/>
      <c r="E67" s="196"/>
      <c r="F67" s="196"/>
      <c r="G67" s="197"/>
      <c r="I67" s="156" t="s">
        <v>69</v>
      </c>
      <c r="J67" s="157"/>
      <c r="K67" s="158"/>
    </row>
    <row r="68" spans="2:11" x14ac:dyDescent="0.25">
      <c r="B68" s="162"/>
      <c r="C68" s="163"/>
      <c r="D68" s="163"/>
      <c r="E68" s="163"/>
      <c r="F68" s="163"/>
      <c r="G68" s="164"/>
      <c r="I68" s="159"/>
      <c r="J68" s="160"/>
      <c r="K68" s="161"/>
    </row>
    <row r="69" spans="2:11" x14ac:dyDescent="0.25">
      <c r="B69" s="165"/>
      <c r="C69" s="166"/>
      <c r="D69" s="166"/>
      <c r="E69" s="166"/>
      <c r="F69" s="166"/>
      <c r="G69" s="167"/>
      <c r="I69" s="48"/>
      <c r="K69" s="49"/>
    </row>
    <row r="70" spans="2:11" ht="13" thickBot="1" x14ac:dyDescent="0.3">
      <c r="B70" s="165"/>
      <c r="C70" s="166"/>
      <c r="D70" s="166"/>
      <c r="E70" s="166"/>
      <c r="F70" s="166"/>
      <c r="G70" s="167"/>
      <c r="I70" s="50"/>
      <c r="J70" s="51"/>
      <c r="K70" s="52"/>
    </row>
    <row r="71" spans="2:11" ht="13" thickTop="1" x14ac:dyDescent="0.25">
      <c r="B71" s="165"/>
      <c r="C71" s="166"/>
      <c r="D71" s="166"/>
      <c r="E71" s="166"/>
      <c r="F71" s="166"/>
      <c r="G71" s="167"/>
      <c r="I71" s="171" t="s">
        <v>78</v>
      </c>
      <c r="J71" s="172"/>
      <c r="K71" s="173"/>
    </row>
    <row r="72" spans="2:11" ht="13" thickBot="1" x14ac:dyDescent="0.3">
      <c r="B72" s="168"/>
      <c r="C72" s="169"/>
      <c r="D72" s="169"/>
      <c r="E72" s="169"/>
      <c r="F72" s="169"/>
      <c r="G72" s="170"/>
      <c r="I72" s="174"/>
      <c r="J72" s="175"/>
      <c r="K72" s="176"/>
    </row>
    <row r="73" spans="2:11" x14ac:dyDescent="0.25">
      <c r="I73" s="53"/>
      <c r="J73" s="53"/>
      <c r="K73" s="53"/>
    </row>
    <row r="74" spans="2:11" ht="13" x14ac:dyDescent="0.25">
      <c r="B74" s="54"/>
      <c r="C74" s="7" t="s">
        <v>55</v>
      </c>
      <c r="D74" s="185" t="s">
        <v>56</v>
      </c>
      <c r="E74" s="185"/>
      <c r="F74" s="185"/>
    </row>
    <row r="75" spans="2:11" ht="22.5" customHeight="1" x14ac:dyDescent="0.25"/>
  </sheetData>
  <sheetProtection selectLockedCells="1"/>
  <mergeCells count="86">
    <mergeCell ref="B67:G67"/>
    <mergeCell ref="I67:K68"/>
    <mergeCell ref="B68:G72"/>
    <mergeCell ref="I71:K72"/>
    <mergeCell ref="D74:F74"/>
    <mergeCell ref="B54:G54"/>
    <mergeCell ref="B55:C55"/>
    <mergeCell ref="E56:G56"/>
    <mergeCell ref="I56:J56"/>
    <mergeCell ref="K56:K60"/>
    <mergeCell ref="E57:F57"/>
    <mergeCell ref="E58:G58"/>
    <mergeCell ref="B59:C59"/>
    <mergeCell ref="B60:F60"/>
    <mergeCell ref="I57:J57"/>
    <mergeCell ref="I60:J60"/>
    <mergeCell ref="B63:F63"/>
    <mergeCell ref="B64:F64"/>
    <mergeCell ref="B62:F62"/>
    <mergeCell ref="I58:J58"/>
    <mergeCell ref="I59:J59"/>
    <mergeCell ref="K51:K52"/>
    <mergeCell ref="I48:J48"/>
    <mergeCell ref="I49:J49"/>
    <mergeCell ref="I50:J50"/>
    <mergeCell ref="B50:F50"/>
    <mergeCell ref="D44:D49"/>
    <mergeCell ref="I47:J47"/>
    <mergeCell ref="D23:D35"/>
    <mergeCell ref="E23:E35"/>
    <mergeCell ref="B51:F51"/>
    <mergeCell ref="B52:F52"/>
    <mergeCell ref="I51:J52"/>
    <mergeCell ref="B40:G40"/>
    <mergeCell ref="B42:G42"/>
    <mergeCell ref="C43:G43"/>
    <mergeCell ref="B36:G36"/>
    <mergeCell ref="I36:J36"/>
    <mergeCell ref="I37:J37"/>
    <mergeCell ref="B38:G38"/>
    <mergeCell ref="I38:J38"/>
    <mergeCell ref="F23:F35"/>
    <mergeCell ref="I23:J23"/>
    <mergeCell ref="I24:J24"/>
    <mergeCell ref="I21:J21"/>
    <mergeCell ref="I25:J25"/>
    <mergeCell ref="I17:J17"/>
    <mergeCell ref="I26:J26"/>
    <mergeCell ref="I39:J39"/>
    <mergeCell ref="I30:J30"/>
    <mergeCell ref="I31:J31"/>
    <mergeCell ref="I32:J32"/>
    <mergeCell ref="I33:J33"/>
    <mergeCell ref="I34:J34"/>
    <mergeCell ref="I35:J35"/>
    <mergeCell ref="I18:J18"/>
    <mergeCell ref="I27:J27"/>
    <mergeCell ref="I28:J28"/>
    <mergeCell ref="I29:J29"/>
    <mergeCell ref="B22:G22"/>
    <mergeCell ref="I22:J22"/>
    <mergeCell ref="B19:G19"/>
    <mergeCell ref="I19:J19"/>
    <mergeCell ref="D12:D18"/>
    <mergeCell ref="E12:E18"/>
    <mergeCell ref="F12:F18"/>
    <mergeCell ref="I15:J15"/>
    <mergeCell ref="I16:J16"/>
    <mergeCell ref="I12:J12"/>
    <mergeCell ref="I13:J13"/>
    <mergeCell ref="I14:J14"/>
    <mergeCell ref="D20:D21"/>
    <mergeCell ref="E20:E21"/>
    <mergeCell ref="F20:F21"/>
    <mergeCell ref="I20:J20"/>
    <mergeCell ref="B1:K1"/>
    <mergeCell ref="D3:G3"/>
    <mergeCell ref="D4:G4"/>
    <mergeCell ref="D5:G5"/>
    <mergeCell ref="I5:I6"/>
    <mergeCell ref="D6:G6"/>
    <mergeCell ref="D7:G7"/>
    <mergeCell ref="B9:C9"/>
    <mergeCell ref="I9:J9"/>
    <mergeCell ref="I10:K11"/>
    <mergeCell ref="B11:G11"/>
  </mergeCells>
  <conditionalFormatting sqref="F41">
    <cfRule type="expression" dxfId="5" priority="1">
      <formula>$F$41=""</formula>
    </cfRule>
  </conditionalFormatting>
  <printOptions horizontalCentered="1"/>
  <pageMargins left="0.39370078740157483" right="0.39370078740157483" top="0.39370078740157483" bottom="0.47244094488188981" header="0.31496062992125984" footer="0.31496062992125984"/>
  <pageSetup paperSize="9" scale="63" orientation="portrait" horizontalDpi="4294967292" verticalDpi="4294967292" r:id="rId1"/>
  <headerFooter>
    <oddFooter>&amp;LITAD Ausfüllhilfe&amp;R25.07.2013</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14</vt:i4>
      </vt:variant>
    </vt:vector>
  </HeadingPairs>
  <TitlesOfParts>
    <vt:vector size="14" baseType="lpstr">
      <vt:lpstr>Ausfüll-Hinweise</vt:lpstr>
      <vt:lpstr>1</vt:lpstr>
      <vt:lpstr>2</vt:lpstr>
      <vt:lpstr>3</vt:lpstr>
      <vt:lpstr>4</vt:lpstr>
      <vt:lpstr>5</vt:lpstr>
      <vt:lpstr>6</vt:lpstr>
      <vt:lpstr>7</vt:lpstr>
      <vt:lpstr>8</vt:lpstr>
      <vt:lpstr>9</vt:lpstr>
      <vt:lpstr>10</vt:lpstr>
      <vt:lpstr>11</vt:lpstr>
      <vt:lpstr>12</vt:lpstr>
      <vt:lpstr>Jahr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Treder</dc:creator>
  <cp:lastModifiedBy>Levent Köksal</cp:lastModifiedBy>
  <cp:lastPrinted>2019-04-05T09:51:55Z</cp:lastPrinted>
  <dcterms:created xsi:type="dcterms:W3CDTF">2013-07-15T15:56:20Z</dcterms:created>
  <dcterms:modified xsi:type="dcterms:W3CDTF">2022-02-14T20:39:43Z</dcterms:modified>
</cp:coreProperties>
</file>